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925" firstSheet="2" activeTab="2"/>
  </bookViews>
  <sheets>
    <sheet name="23" sheetId="1" state="veryHidden" r:id="rId1"/>
    <sheet name="Заголовок" sheetId="2" state="hidden" r:id="rId2"/>
    <sheet name="Предложения ВГПУ ООО &quot;ГДК&quot;" sheetId="3" r:id="rId3"/>
    <sheet name="24" sheetId="4" state="hidden" r:id="rId4"/>
    <sheet name="TEHSHEET" sheetId="5" state="veryHidden" r:id="rId5"/>
  </sheets>
  <externalReferences>
    <externalReference r:id="rId8"/>
  </externalReferences>
  <definedNames>
    <definedName name="H?Address">'Заголовок'!$B$7:$G$7</definedName>
    <definedName name="H?Description">'Заголовок'!$A$4</definedName>
    <definedName name="H?EntityName">'Заголовок'!$B$6:$G$6</definedName>
    <definedName name="H?Name">'Заголовок'!$G$1</definedName>
    <definedName name="H?OKATO">'Заголовок'!$D$12</definedName>
    <definedName name="H?OKFS">'Заголовок'!$G$12</definedName>
    <definedName name="H?OKOGU">'Заголовок'!$E$12</definedName>
    <definedName name="H?OKONX">'Заголовок'!$C$12</definedName>
    <definedName name="H?OKOPF">'Заголовок'!$F$12</definedName>
    <definedName name="H?OKPO">'Заголовок'!$A$12</definedName>
    <definedName name="H?OKVD">'Заголовок'!$B$12</definedName>
    <definedName name="H?Table">'Заголовок'!$A$6:$G$16</definedName>
    <definedName name="H?Title">'Заголовок'!$A$2</definedName>
    <definedName name="NET_INV">'TEHSHEET'!$A$102:$AE$104</definedName>
    <definedName name="NET_ORG">'TEHSHEET'!$A$92:$AE$96</definedName>
    <definedName name="NET_W">'TEHSHEET'!$A$108:$AE$108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'Предложения ВГПУ ООО "ГДК"'!$D$70:$D$79,'Предложения ВГПУ ООО "ГДК"'!$D$81:$D$81,'Предложения ВГПУ ООО "ГДК"'!$D$83:$D$88,'Предложения ВГПУ ООО "ГДК"'!$D$90:$D$90,'Предложения ВГПУ ООО "ГДК"'!$D$92:$D$96,'Предложения ВГПУ ООО "ГДК"'!$D$98:$D$98,'Предложения ВГПУ ООО "ГДК"'!$D$101:$D$102</definedName>
    <definedName name="P1_SCOPE_SV_PRT" hidden="1">'Предложения ВГПУ ООО "ГДК"'!#REF!,'Предложения ВГПУ ООО "ГДК"'!$D$28:$D$29,'Предложения ВГПУ ООО "ГДК"'!$D$32:$D$36,'Предложения ВГПУ ООО "ГДК"'!$D$38:$D$40,'Предложения ВГПУ ООО "ГДК"'!$D$42:$D$53,'Предложения ВГПУ ООО "ГДК"'!$D$55:$D$56,'Предложения ВГПУ ООО "ГДК"'!$D$58:$D$63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'Предложения ВГПУ ООО "ГДК"'!$D$72:$D$79,'Предложения ВГПУ ООО "ГДК"'!$D$81:$D$81,'Предложения ВГПУ ООО "ГДК"'!#REF!,'Предложения ВГПУ ООО "ГДК"'!$D$90:$D$90,'Предложения ВГПУ ООО "ГДК"'!$D$107:$D$112,'Предложения ВГПУ ООО "ГДК"'!$D$114:$D$117,'Предложения ВГПУ ООО "ГДК"'!#REF!</definedName>
    <definedName name="P3_SCOPE_F1_PRT" hidden="1">#REF!,#REF!,#REF!,#REF!</definedName>
    <definedName name="P3_SCOPE_PER_PRT" hidden="1">#REF!,#REF!,#REF!,#REF!,#REF!</definedName>
    <definedName name="P3_SCOPE_SV_PRT" hidden="1">'Предложения ВГПУ ООО "ГДК"'!#REF!,'Предложения ВГПУ ООО "ГДК"'!#REF!,'Предложения ВГПУ ООО "ГДК"'!#REF!,'Предложения ВГПУ ООО "ГДК"'!#REF!,'Предложения ВГПУ ООО "ГДК"'!$D$15:$D$16,'Предложения ВГПУ ООО "ГДК"'!$D$120:$D$121,'Предложения ВГПУ ООО "ГДК"'!$D$18:$D$19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REGIONS">'TEHSHEET'!$C$6:$C$89</definedName>
    <definedName name="SCENARIOS">'TEHSHEET'!$K$6:$K$7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'24'!$E$8:$J$47,'24'!$E$49:$J$66</definedName>
    <definedName name="SCOPE_24_PRT">'24'!$E$41:$I$41,'24'!$E$34:$I$34,'24'!$E$36:$I$36,'24'!$E$43:$I$43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LD">#REF!</definedName>
    <definedName name="SCOPE_4_PRT">#REF!,#REF!,P1_SCOPE_4_PRT,P2_SCOPE_4_PRT</definedName>
    <definedName name="SCOPE_5_LD">#REF!</definedName>
    <definedName name="SCOPE_5_PRT">#REF!,#REF!,P1_SCOPE_5_PRT,P2_SCOPE_5_PRT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'Предложения ВГПУ ООО "ГДК"'!$D$104:$D$104,'Предложения ВГПУ ООО "ГДК"'!$D$106:$D$117,'Предложения ВГПУ ООО "ГДК"'!$D$120:$D$121,'Предложения ВГПУ ООО "ГДК"'!$D$123:$D$127,'Предложения ВГПУ ООО "ГДК"'!$D$10:$D$68,P1_SCOPE_SV_LD1</definedName>
    <definedName name="SCOPE_SV_LD2">'Предложения ВГПУ ООО "ГДК"'!#REF!</definedName>
    <definedName name="SCOPE_SV_PRT">P1_SCOPE_SV_PRT,P2_SCOPE_SV_PRT,P3_SCOPE_SV_PRT</definedName>
    <definedName name="TARGET">'[1]TEHSHEET'!$I$42:$I$45</definedName>
    <definedName name="БазовыйПериод">'Заголовок'!$B$15</definedName>
    <definedName name="_xlnm.Print_Titles" localSheetId="2">'Предложения ВГПУ ООО "ГДК"'!$6:$8</definedName>
    <definedName name="ПериодРегулирования">'Заголовок'!$B$14</definedName>
    <definedName name="ПоследнийГод">'Заголовок'!$B$16</definedName>
  </definedNames>
  <calcPr fullCalcOnLoad="1"/>
</workbook>
</file>

<file path=xl/sharedStrings.xml><?xml version="1.0" encoding="utf-8"?>
<sst xmlns="http://schemas.openxmlformats.org/spreadsheetml/2006/main" count="550" uniqueCount="383">
  <si>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</si>
  <si>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</si>
  <si>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</si>
  <si>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</si>
  <si>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</si>
  <si>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</si>
  <si>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</si>
  <si>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</si>
  <si>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</si>
  <si>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</si>
  <si>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</si>
  <si>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</si>
  <si>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</si>
  <si>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</si>
  <si>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</si>
  <si>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</si>
  <si>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</si>
  <si>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</si>
  <si>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</si>
  <si>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</si>
  <si>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</si>
  <si>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</si>
  <si>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Показатели</t>
  </si>
  <si>
    <t>Прирост РЭК</t>
  </si>
  <si>
    <t>ВН</t>
  </si>
  <si>
    <t>СН1</t>
  </si>
  <si>
    <t>СН2</t>
  </si>
  <si>
    <t>НН</t>
  </si>
  <si>
    <t>1.</t>
  </si>
  <si>
    <t>L1</t>
  </si>
  <si>
    <t>L1.1</t>
  </si>
  <si>
    <t>L1.2</t>
  </si>
  <si>
    <t>L1.3</t>
  </si>
  <si>
    <t>2.</t>
  </si>
  <si>
    <t>L2</t>
  </si>
  <si>
    <t>L2.1</t>
  </si>
  <si>
    <t>3.</t>
  </si>
  <si>
    <t>L3</t>
  </si>
  <si>
    <t>4.</t>
  </si>
  <si>
    <t>L4</t>
  </si>
  <si>
    <t>ФАКТ</t>
  </si>
  <si>
    <t>ПЛАН</t>
  </si>
  <si>
    <t>№ п.п.</t>
  </si>
  <si>
    <t>4.1.</t>
  </si>
  <si>
    <t>L4.1</t>
  </si>
  <si>
    <t>4.2.</t>
  </si>
  <si>
    <t>L4.2</t>
  </si>
  <si>
    <t>4.3.</t>
  </si>
  <si>
    <t>L4.3</t>
  </si>
  <si>
    <t>5.</t>
  </si>
  <si>
    <t>L5</t>
  </si>
  <si>
    <t>МВт</t>
  </si>
  <si>
    <t>Единица измерения</t>
  </si>
  <si>
    <t>РАСЧЕТ НЕОБХОДИМОЙ ВАЛОВОЙ ВЫРУЧКИ</t>
  </si>
  <si>
    <t>Поступление мощности в сеть , всего</t>
  </si>
  <si>
    <t>Полезный отпуск мощности всем потребителям</t>
  </si>
  <si>
    <t>МВт мес.</t>
  </si>
  <si>
    <t>Заявленная (расчетная) мощность собств. потребителям</t>
  </si>
  <si>
    <t>Расходы, связанные с производством и реализацией продукции (услуг), всего</t>
  </si>
  <si>
    <t>тыс.руб.</t>
  </si>
  <si>
    <t>Вспомогательные материалы</t>
  </si>
  <si>
    <t>4.1.1.</t>
  </si>
  <si>
    <t xml:space="preserve"> - ГСМ</t>
  </si>
  <si>
    <t>4.1.2.</t>
  </si>
  <si>
    <t xml:space="preserve"> - прочие впомагательные материалы</t>
  </si>
  <si>
    <t>Энергия на хозяйственные нужды</t>
  </si>
  <si>
    <t>4.2.1.</t>
  </si>
  <si>
    <t xml:space="preserve"> - электроэнергия</t>
  </si>
  <si>
    <t>4.2.2.</t>
  </si>
  <si>
    <t xml:space="preserve"> - теплоэнергия</t>
  </si>
  <si>
    <t>Амортизация основных средств, в т.ч.:</t>
  </si>
  <si>
    <t xml:space="preserve"> - по условным единицам</t>
  </si>
  <si>
    <t xml:space="preserve"> - прямо отнесенная по уровням напряжения</t>
  </si>
  <si>
    <t>4.4</t>
  </si>
  <si>
    <t>Оплата труда ППП (без ЕСН)</t>
  </si>
  <si>
    <t>4.5.</t>
  </si>
  <si>
    <t>Отчисления на социальные нужды</t>
  </si>
  <si>
    <t>4.6.</t>
  </si>
  <si>
    <t>Ремонт основных фондов</t>
  </si>
  <si>
    <t>4.7</t>
  </si>
  <si>
    <t>Прочие расходы, всего, в том числе:</t>
  </si>
  <si>
    <t>4.7.1.</t>
  </si>
  <si>
    <t xml:space="preserve"> - оплата услуг ФСК ЕЭС</t>
  </si>
  <si>
    <t>4.7.2.</t>
  </si>
  <si>
    <t xml:space="preserve">  - работы и услуги производственного характера</t>
  </si>
  <si>
    <t>4.7.3.</t>
  </si>
  <si>
    <t xml:space="preserve">  - налоги,всего, в том числе:</t>
  </si>
  <si>
    <t>4.7.3.1.</t>
  </si>
  <si>
    <t>плата за землю</t>
  </si>
  <si>
    <t>4.7.3.2.</t>
  </si>
  <si>
    <t>транспортный налог</t>
  </si>
  <si>
    <t>4.7.3.3.</t>
  </si>
  <si>
    <t>прочие налоги</t>
  </si>
  <si>
    <t>4.7.4.</t>
  </si>
  <si>
    <t>4.7.4.1.</t>
  </si>
  <si>
    <t>услуги связи</t>
  </si>
  <si>
    <t>4.7.4.2.</t>
  </si>
  <si>
    <t>расходы на охрану и пожарную безопасность</t>
  </si>
  <si>
    <t>4.7.4.3.</t>
  </si>
  <si>
    <t>расходы на информационное обслуживание, консультационные и юридические услуги</t>
  </si>
  <si>
    <t>4.7.4.4.</t>
  </si>
  <si>
    <t>расходы на сертификацию</t>
  </si>
  <si>
    <t>4.7.4.5.</t>
  </si>
  <si>
    <t>обеспечение нормальных условий труда и ТБ</t>
  </si>
  <si>
    <t>4.7.4.6.</t>
  </si>
  <si>
    <t>плата за аренду имущества</t>
  </si>
  <si>
    <t>4.7.4.7.</t>
  </si>
  <si>
    <t>расходы на командировки</t>
  </si>
  <si>
    <t>4.7.4.8.</t>
  </si>
  <si>
    <t>расходы на обучение</t>
  </si>
  <si>
    <t>4.7.4.9.</t>
  </si>
  <si>
    <t>расходы на страхование</t>
  </si>
  <si>
    <t>4.7.4.10.</t>
  </si>
  <si>
    <t>целевые средства на НИОКР</t>
  </si>
  <si>
    <t>4.7.4.11.</t>
  </si>
  <si>
    <t>содержание управляющей компании</t>
  </si>
  <si>
    <t>4.7.4.12.</t>
  </si>
  <si>
    <t>другие  прочие расходы, связанные с производством и реализацией</t>
  </si>
  <si>
    <t>Внереализационные расходы, всего</t>
  </si>
  <si>
    <t>5.1.</t>
  </si>
  <si>
    <t xml:space="preserve">  - расходы на услуги банков</t>
  </si>
  <si>
    <t>5.2.</t>
  </si>
  <si>
    <t xml:space="preserve">  - % за пользование кредитом</t>
  </si>
  <si>
    <t>5.3.</t>
  </si>
  <si>
    <t xml:space="preserve">  - налог на имущество</t>
  </si>
  <si>
    <t>5.4.</t>
  </si>
  <si>
    <t xml:space="preserve">  - расходы на формирование резервов по сомнительным долгам</t>
  </si>
  <si>
    <t>5.5.</t>
  </si>
  <si>
    <t xml:space="preserve">  - другие обоснованные расходы</t>
  </si>
  <si>
    <t>6.</t>
  </si>
  <si>
    <t>ИТОГО расходы, учитываемые в целях налогообложения</t>
  </si>
  <si>
    <t>7.</t>
  </si>
  <si>
    <t>Расходы, не учитываемые в целях налогообложения, всего</t>
  </si>
  <si>
    <t>7.1.</t>
  </si>
  <si>
    <t xml:space="preserve">  - капитальные вложения производственного характера</t>
  </si>
  <si>
    <t>7.2.</t>
  </si>
  <si>
    <t xml:space="preserve">  - дивиденды</t>
  </si>
  <si>
    <t>7.3.</t>
  </si>
  <si>
    <t xml:space="preserve">  - денежные выплаты социального характера (по Коллективному договору)</t>
  </si>
  <si>
    <t>7.4.</t>
  </si>
  <si>
    <t xml:space="preserve">  - резервный фонд</t>
  </si>
  <si>
    <t>7.5.</t>
  </si>
  <si>
    <t>Справочно: амортизация, учитываемая при налогообложении</t>
  </si>
  <si>
    <t>8</t>
  </si>
  <si>
    <t>Налогооблагаемая прибыль</t>
  </si>
  <si>
    <t>9</t>
  </si>
  <si>
    <t>Налог на прибыль</t>
  </si>
  <si>
    <t>Выпадающие доходы/экономия средств</t>
  </si>
  <si>
    <t>10.</t>
  </si>
  <si>
    <t>Прибыль от товарной продукции, всего</t>
  </si>
  <si>
    <t>11.</t>
  </si>
  <si>
    <t xml:space="preserve">Необходимая валовая выручка, всего </t>
  </si>
  <si>
    <t>СПРАВОЧНО</t>
  </si>
  <si>
    <t>12.</t>
  </si>
  <si>
    <t>Уровень рентабельности:</t>
  </si>
  <si>
    <t>%</t>
  </si>
  <si>
    <t>13.</t>
  </si>
  <si>
    <t>Расходы на 1 усл.ед.</t>
  </si>
  <si>
    <t>руб.</t>
  </si>
  <si>
    <t>14.</t>
  </si>
  <si>
    <t>Капитальные вложения - всего,</t>
  </si>
  <si>
    <t>в том числе:</t>
  </si>
  <si>
    <t>14.1.</t>
  </si>
  <si>
    <t>за счет собственных средств:</t>
  </si>
  <si>
    <t>14.1.1.</t>
  </si>
  <si>
    <t xml:space="preserve"> - амортизации</t>
  </si>
  <si>
    <t>14.1.2.</t>
  </si>
  <si>
    <t xml:space="preserve"> - неиспользованной амортизации</t>
  </si>
  <si>
    <t>14.1.3.</t>
  </si>
  <si>
    <t xml:space="preserve"> - прибыли предприятия</t>
  </si>
  <si>
    <t>14.1.4.</t>
  </si>
  <si>
    <t xml:space="preserve"> - плата за технологическое присоединение</t>
  </si>
  <si>
    <t>14.1.6.</t>
  </si>
  <si>
    <t xml:space="preserve"> - прибыли прошлых лет</t>
  </si>
  <si>
    <t>14.1.5.</t>
  </si>
  <si>
    <t xml:space="preserve"> - прочих источников</t>
  </si>
  <si>
    <t>14.2.</t>
  </si>
  <si>
    <t>за счет привлеченных и заемных средств</t>
  </si>
  <si>
    <t>14.2.1.</t>
  </si>
  <si>
    <t xml:space="preserve"> - кредитов и займов</t>
  </si>
  <si>
    <t>14.2.2.</t>
  </si>
  <si>
    <t xml:space="preserve"> - долевого участия</t>
  </si>
  <si>
    <t>14.2.3.</t>
  </si>
  <si>
    <t xml:space="preserve"> - средств бюджетов</t>
  </si>
  <si>
    <t>14.2.4.</t>
  </si>
  <si>
    <t>15.</t>
  </si>
  <si>
    <t>Ставки налогов:</t>
  </si>
  <si>
    <t>15.1.</t>
  </si>
  <si>
    <t xml:space="preserve"> - на прибыль</t>
  </si>
  <si>
    <t>15.2.</t>
  </si>
  <si>
    <t xml:space="preserve"> - ЕСН</t>
  </si>
  <si>
    <t>Условные единицы:</t>
  </si>
  <si>
    <t>тыс. руб.</t>
  </si>
  <si>
    <t>L6</t>
  </si>
  <si>
    <t>REC</t>
  </si>
  <si>
    <t>Таблица № П1.24.</t>
  </si>
  <si>
    <t>Расчет платы за услуги по содержанию электрических сетей</t>
  </si>
  <si>
    <t>Показатель</t>
  </si>
  <si>
    <t>Единицы измерения</t>
  </si>
  <si>
    <t>Затраты, отнесенные на передачу электрической энергии (п.13 табл.П.1.18.2.)</t>
  </si>
  <si>
    <t>СН</t>
  </si>
  <si>
    <t xml:space="preserve">    в том числе:</t>
  </si>
  <si>
    <t>Прибыль, отнесенная на передачу электрической энергии (п.8 табл.П.1.21.1-2)</t>
  </si>
  <si>
    <t>Рентабельность (п.2 / п.1 * 100%)</t>
  </si>
  <si>
    <t>Необходимая валовая выручка, отнесенная на передачу электрической энергии (п.1 + п.2)</t>
  </si>
  <si>
    <t>0.1.</t>
  </si>
  <si>
    <t xml:space="preserve">Среднемесячная за период суммарная заявленная (расчетная) мощность потребителей в максимум нагрузки ОЭС </t>
  </si>
  <si>
    <t>L0.1</t>
  </si>
  <si>
    <t>0.2.</t>
  </si>
  <si>
    <t>Суммарная по СН и НН (п.1.1.+ п.1.2.+п.1.3. табл.П1.5.)</t>
  </si>
  <si>
    <t>МВт.мес</t>
  </si>
  <si>
    <t>L0.2</t>
  </si>
  <si>
    <t>0.3.</t>
  </si>
  <si>
    <t>Суммарная по СН2 и НН (п.1.2.+п.1.3. табл.П1.5.)</t>
  </si>
  <si>
    <t>L0.3</t>
  </si>
  <si>
    <t>0.4.</t>
  </si>
  <si>
    <t>В сети НН (п.1.3. табл.П1.5.)</t>
  </si>
  <si>
    <t>L0.4</t>
  </si>
  <si>
    <t>Плата за услуги на содержание электрических сетей по диапазонам напряжения в расчете на 1 МВт согласно формулам (31)-(33)</t>
  </si>
  <si>
    <t>руб/тыс.кВт мес.</t>
  </si>
  <si>
    <t>руб/мВт мес.</t>
  </si>
  <si>
    <t>Плата за услуги на содержание электрических сетей по диапазонам напряжения в расчете на 1 МВтч согласно формулам (34)-(36)</t>
  </si>
  <si>
    <t>руб/тыс.кВтч</t>
  </si>
  <si>
    <t>Дельта НВВ ВН - СН</t>
  </si>
  <si>
    <t>Дельта НВВ СН1 - СН2</t>
  </si>
  <si>
    <t>Дельта НВВ СН2 - НН</t>
  </si>
  <si>
    <t>Утверждено</t>
  </si>
  <si>
    <t>Ожидаемое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</si>
  <si>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</si>
  <si>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</si>
  <si>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</si>
  <si>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</si>
  <si>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</si>
  <si>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</si>
  <si>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</si>
  <si>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</si>
  <si>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</si>
  <si>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</si>
  <si>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</si>
  <si>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</si>
  <si>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</si>
  <si>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</si>
  <si>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</si>
  <si>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</si>
  <si>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</si>
  <si>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</si>
  <si>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</si>
  <si>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</si>
  <si>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</si>
  <si>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</si>
  <si>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</si>
  <si>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</si>
  <si>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</si>
  <si>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</si>
  <si>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</si>
  <si>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</si>
  <si>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</si>
  <si>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</si>
  <si>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</si>
  <si>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</si>
  <si>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</si>
  <si>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</si>
  <si>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</si>
  <si>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</si>
  <si>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</si>
  <si>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</si>
  <si>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</si>
  <si>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</si>
  <si>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</si>
  <si>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</si>
  <si>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</si>
  <si>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</si>
  <si>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</si>
  <si>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</si>
  <si>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</si>
  <si>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</si>
  <si>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</si>
  <si>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</si>
  <si>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</si>
  <si>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</si>
  <si>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</si>
  <si>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</si>
  <si>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</si>
  <si>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</si>
  <si>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</si>
  <si>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</si>
  <si>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</si>
  <si>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</si>
  <si>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</si>
  <si>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</si>
  <si>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</si>
  <si>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</si>
  <si>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</si>
  <si>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</si>
  <si>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</si>
  <si>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</si>
  <si>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</si>
  <si>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</si>
  <si>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</si>
  <si>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</si>
  <si>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</si>
  <si>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</si>
  <si>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</si>
  <si>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</si>
  <si>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</si>
  <si>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</si>
  <si>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</si>
  <si>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</si>
  <si>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</si>
  <si>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L4.2.1</t>
  </si>
  <si>
    <t>L4.2.2</t>
  </si>
  <si>
    <t>L5.1</t>
  </si>
  <si>
    <t>L5.2</t>
  </si>
  <si>
    <t>L5.3</t>
  </si>
  <si>
    <t>L6.1</t>
  </si>
  <si>
    <t>L6.2</t>
  </si>
  <si>
    <t>L6.3</t>
  </si>
  <si>
    <t>L10.1</t>
  </si>
  <si>
    <t>L10.2</t>
  </si>
  <si>
    <t>L10.3</t>
  </si>
  <si>
    <t>L10.4</t>
  </si>
  <si>
    <t>L1.2.1</t>
  </si>
  <si>
    <t>L2.2</t>
  </si>
  <si>
    <t>L2.3</t>
  </si>
  <si>
    <t>ПЛРТ</t>
  </si>
  <si>
    <t>L1.2.2</t>
  </si>
  <si>
    <t>L2.2.1</t>
  </si>
  <si>
    <t>L2.2.2</t>
  </si>
  <si>
    <t>L5.2.1</t>
  </si>
  <si>
    <t>L5.2.2</t>
  </si>
  <si>
    <t>L6.2.1</t>
  </si>
  <si>
    <t>L6.2.2</t>
  </si>
  <si>
    <t>L10.5</t>
  </si>
  <si>
    <t>L10.6</t>
  </si>
  <si>
    <t>L11.1</t>
  </si>
  <si>
    <t>L11.2</t>
  </si>
  <si>
    <t>L11.3</t>
  </si>
  <si>
    <t>L11.4</t>
  </si>
  <si>
    <t>L11.5</t>
  </si>
  <si>
    <t>L11.6</t>
  </si>
  <si>
    <t>L12.1</t>
  </si>
  <si>
    <t>L12.2</t>
  </si>
  <si>
    <t>L12.3</t>
  </si>
  <si>
    <t>L12.4</t>
  </si>
  <si>
    <t>L12.5</t>
  </si>
  <si>
    <t>L12.6</t>
  </si>
  <si>
    <t>L12.7</t>
  </si>
  <si>
    <t>L12.8</t>
  </si>
  <si>
    <t>L12.9</t>
  </si>
  <si>
    <t>Предложение организации</t>
  </si>
  <si>
    <t>Предложение регионального регулятора</t>
  </si>
  <si>
    <t>Используйте меню АРМ СЕМ-&gt;Редактирование-&gt;Свойства документа</t>
  </si>
  <si>
    <t>Адрес почт1</t>
  </si>
  <si>
    <t>РАСЧЕТ ТАРИФОВ НА УСЛУГИ ПО ПЕРЕДАЧЕ ЭЛЕКТРИЧЕСКОЙ ЭНЕРГИИ</t>
  </si>
  <si>
    <t>Наименование работ</t>
  </si>
  <si>
    <t>г. Москва</t>
  </si>
  <si>
    <t>Забайкальский край</t>
  </si>
  <si>
    <t>Камчатский край</t>
  </si>
  <si>
    <t>Всего по сетевой компании</t>
  </si>
  <si>
    <t>Всего по инвестиционному проекту</t>
  </si>
  <si>
    <t>Добавить работы по проекту</t>
  </si>
  <si>
    <t>Добавить инвестиционный проект</t>
  </si>
  <si>
    <t xml:space="preserve"> 1.1</t>
  </si>
  <si>
    <t xml:space="preserve"> 1.1.1</t>
  </si>
  <si>
    <t xml:space="preserve"> 1.</t>
  </si>
  <si>
    <t>2009 утверждено</t>
  </si>
  <si>
    <t>2011 план</t>
  </si>
  <si>
    <t>2010 ожидаемое</t>
  </si>
  <si>
    <t>2010 утверждено</t>
  </si>
  <si>
    <t>2009 факт</t>
  </si>
  <si>
    <t>план</t>
  </si>
  <si>
    <r>
      <t>подконтрольные</t>
    </r>
  </si>
  <si>
    <t>Неподконтрольные</t>
  </si>
  <si>
    <t xml:space="preserve">  - работы и услуги Нроизводственного характера, в т.ч.:</t>
  </si>
  <si>
    <t xml:space="preserve">  - прочие расходы (энергосбережение)</t>
  </si>
  <si>
    <t>На сторонних</t>
  </si>
  <si>
    <t>Наименование организации</t>
  </si>
  <si>
    <t xml:space="preserve">ООО «Газпром добыча Краснодар» Вуктыльское ГПУ
</t>
  </si>
  <si>
    <t>ИНН</t>
  </si>
  <si>
    <t>КПП</t>
  </si>
  <si>
    <t>Местонахождение (адрес)</t>
  </si>
  <si>
    <t>169570,Республика Коми, г. Вуктыл, ул. Пионерская, д. 4</t>
  </si>
  <si>
    <t>Сводный расчет необходимой валовой выручки сетевой организации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</si>
</sst>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[$-419]mmmm\ yyyy;@"/>
    <numFmt numFmtId="221" formatCode="#,##0.00&quot;р.&quot;"/>
    <numFmt numFmtId="222" formatCode="_-* #,##0.000_р_._-;\-* #,##0.000_р_._-;_-* &quot;-&quot;??_р_._-;_-@_-"/>
    <numFmt numFmtId="223" formatCode="_-* #,##0.0000_р_._-;\-* #,##0.0000_р_._-;_-* &quot;-&quot;??_р_._-;_-@_-"/>
    <numFmt numFmtId="224" formatCode="_-* #,##0.00000_р_._-;\-* #,##0.00000_р_._-;_-* &quot;-&quot;??_р_._-;_-@_-"/>
    <numFmt numFmtId="225" formatCode="_-* #,##0.000000_р_._-;\-* #,##0.000000_р_._-;_-* &quot;-&quot;??_р_._-;_-@_-"/>
    <numFmt numFmtId="226" formatCode="_-* #,##0.0000000_р_._-;\-* #,##0.0000000_р_._-;_-* &quot;-&quot;??_р_._-;_-@_-"/>
    <numFmt numFmtId="227" formatCode="_-* #,##0.00000000_р_._-;\-* #,##0.00000000_р_._-;_-* &quot;-&quot;??_р_._-;_-@_-"/>
  </numFmts>
  <fonts count="6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Times New Roman CYR"/>
      <family val="1"/>
    </font>
    <font>
      <b/>
      <sz val="14"/>
      <color indexed="8"/>
      <name val="Franklin Gothic Medium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6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76" fontId="4" fillId="0" borderId="1">
      <alignment/>
      <protection locked="0"/>
    </xf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28" borderId="1">
      <alignment/>
      <protection/>
    </xf>
    <xf numFmtId="4" fontId="0" fillId="29" borderId="8" applyBorder="0">
      <alignment horizontal="right"/>
      <protection/>
    </xf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11" fillId="31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4" fillId="0" borderId="0" applyFont="0" applyFill="0" applyBorder="0" applyAlignment="0" applyProtection="0"/>
    <xf numFmtId="0" fontId="59" fillId="0" borderId="12" applyNumberFormat="0" applyFill="0" applyAlignment="0" applyProtection="0"/>
    <xf numFmtId="0" fontId="5" fillId="0" borderId="0">
      <alignment/>
      <protection/>
    </xf>
    <xf numFmtId="0" fontId="6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31" borderId="0" applyBorder="0">
      <alignment horizontal="right"/>
      <protection/>
    </xf>
    <xf numFmtId="4" fontId="0" fillId="31" borderId="0" applyBorder="0">
      <alignment horizontal="right"/>
      <protection/>
    </xf>
    <xf numFmtId="4" fontId="0" fillId="35" borderId="13" applyBorder="0">
      <alignment horizontal="right"/>
      <protection/>
    </xf>
    <xf numFmtId="4" fontId="0" fillId="31" borderId="8" applyFont="0" applyBorder="0">
      <alignment horizontal="right"/>
      <protection/>
    </xf>
    <xf numFmtId="4" fontId="0" fillId="31" borderId="8" applyFont="0" applyBorder="0">
      <alignment horizontal="right"/>
      <protection/>
    </xf>
    <xf numFmtId="0" fontId="61" fillId="36" borderId="0" applyNumberFormat="0" applyBorder="0" applyAlignment="0" applyProtection="0"/>
  </cellStyleXfs>
  <cellXfs count="162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55" applyBorder="1">
      <alignment horizontal="center" vertical="center" wrapText="1"/>
      <protection/>
    </xf>
    <xf numFmtId="49" fontId="0" fillId="0" borderId="0" xfId="0" applyBorder="1" applyAlignment="1">
      <alignment vertical="top"/>
    </xf>
    <xf numFmtId="0" fontId="15" fillId="0" borderId="14" xfId="55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9" fillId="0" borderId="0" xfId="50" applyFont="1" applyAlignment="1">
      <alignment horizontal="centerContinuous" vertical="center" wrapText="1"/>
      <protection/>
    </xf>
    <xf numFmtId="0" fontId="0" fillId="0" borderId="0" xfId="0" applyNumberFormat="1" applyAlignment="1">
      <alignment vertical="top"/>
    </xf>
    <xf numFmtId="49" fontId="0" fillId="37" borderId="0" xfId="0" applyFill="1" applyAlignment="1">
      <alignment vertical="top"/>
    </xf>
    <xf numFmtId="49" fontId="0" fillId="38" borderId="0" xfId="0" applyFill="1" applyAlignment="1">
      <alignment vertical="top"/>
    </xf>
    <xf numFmtId="14" fontId="0" fillId="0" borderId="0" xfId="0" applyNumberFormat="1" applyAlignment="1">
      <alignment vertical="top"/>
    </xf>
    <xf numFmtId="49" fontId="0" fillId="0" borderId="13" xfId="0" applyBorder="1" applyAlignment="1" applyProtection="1">
      <alignment vertical="top"/>
      <protection locked="0"/>
    </xf>
    <xf numFmtId="49" fontId="0" fillId="0" borderId="15" xfId="0" applyBorder="1" applyAlignment="1" applyProtection="1">
      <alignment vertical="top"/>
      <protection locked="0"/>
    </xf>
    <xf numFmtId="49" fontId="0" fillId="0" borderId="0" xfId="0" applyBorder="1" applyAlignment="1" applyProtection="1">
      <alignment vertical="top"/>
      <protection locked="0"/>
    </xf>
    <xf numFmtId="0" fontId="15" fillId="0" borderId="13" xfId="55" applyBorder="1" applyProtection="1">
      <alignment horizontal="center" vertical="center" wrapText="1"/>
      <protection locked="0"/>
    </xf>
    <xf numFmtId="0" fontId="15" fillId="0" borderId="16" xfId="55" applyBorder="1" applyProtection="1">
      <alignment horizontal="center" vertical="center" wrapText="1"/>
      <protection locked="0"/>
    </xf>
    <xf numFmtId="0" fontId="15" fillId="0" borderId="17" xfId="55" applyBorder="1" applyProtection="1">
      <alignment horizontal="center" vertical="center" wrapText="1"/>
      <protection locked="0"/>
    </xf>
    <xf numFmtId="0" fontId="15" fillId="0" borderId="14" xfId="55" applyBorder="1" applyProtection="1">
      <alignment horizontal="center" vertical="center" wrapText="1"/>
      <protection locked="0"/>
    </xf>
    <xf numFmtId="0" fontId="15" fillId="0" borderId="8" xfId="55" applyBorder="1" applyProtection="1">
      <alignment horizontal="center" vertical="center" wrapText="1"/>
      <protection locked="0"/>
    </xf>
    <xf numFmtId="0" fontId="15" fillId="0" borderId="18" xfId="55" applyBorder="1" applyProtection="1">
      <alignment horizontal="center" vertical="center" wrapText="1"/>
      <protection locked="0"/>
    </xf>
    <xf numFmtId="49" fontId="0" fillId="0" borderId="19" xfId="0" applyBorder="1" applyAlignment="1" applyProtection="1">
      <alignment vertical="top"/>
      <protection locked="0"/>
    </xf>
    <xf numFmtId="49" fontId="0" fillId="0" borderId="20" xfId="0" applyBorder="1" applyAlignment="1" applyProtection="1">
      <alignment vertical="top"/>
      <protection locked="0"/>
    </xf>
    <xf numFmtId="49" fontId="0" fillId="0" borderId="0" xfId="0" applyAlignment="1" applyProtection="1">
      <alignment vertical="top"/>
      <protection locked="0"/>
    </xf>
    <xf numFmtId="0" fontId="18" fillId="0" borderId="17" xfId="0" applyNumberFormat="1" applyFont="1" applyBorder="1" applyAlignment="1" applyProtection="1">
      <alignment horizontal="left" vertical="top"/>
      <protection locked="0"/>
    </xf>
    <xf numFmtId="49" fontId="0" fillId="0" borderId="14" xfId="0" applyBorder="1" applyAlignment="1" applyProtection="1">
      <alignment vertical="top"/>
      <protection locked="0"/>
    </xf>
    <xf numFmtId="0" fontId="18" fillId="0" borderId="18" xfId="0" applyNumberFormat="1" applyFont="1" applyBorder="1" applyAlignment="1" applyProtection="1">
      <alignment horizontal="left" vertical="top"/>
      <protection locked="0"/>
    </xf>
    <xf numFmtId="0" fontId="18" fillId="0" borderId="20" xfId="0" applyNumberFormat="1" applyFont="1" applyBorder="1" applyAlignment="1" applyProtection="1">
      <alignment horizontal="left" vertical="top"/>
      <protection locked="0"/>
    </xf>
    <xf numFmtId="49" fontId="19" fillId="0" borderId="0" xfId="0" applyNumberFormat="1" applyFont="1" applyFill="1" applyBorder="1" applyAlignment="1" applyProtection="1">
      <alignment vertical="top"/>
      <protection/>
    </xf>
    <xf numFmtId="0" fontId="15" fillId="0" borderId="13" xfId="55" applyBorder="1">
      <alignment horizontal="center" vertical="center" wrapText="1"/>
      <protection/>
    </xf>
    <xf numFmtId="0" fontId="15" fillId="0" borderId="16" xfId="55" applyBorder="1">
      <alignment horizontal="center" vertical="center" wrapText="1"/>
      <protection/>
    </xf>
    <xf numFmtId="49" fontId="0" fillId="0" borderId="8" xfId="0" applyBorder="1" applyAlignment="1">
      <alignment vertical="top" wrapText="1"/>
    </xf>
    <xf numFmtId="49" fontId="0" fillId="0" borderId="8" xfId="0" applyBorder="1" applyAlignment="1">
      <alignment vertical="top"/>
    </xf>
    <xf numFmtId="49" fontId="18" fillId="0" borderId="0" xfId="0" applyFont="1" applyAlignment="1">
      <alignment vertical="top"/>
    </xf>
    <xf numFmtId="0" fontId="21" fillId="0" borderId="8" xfId="55" applyFont="1" applyBorder="1">
      <alignment horizontal="center" vertical="center" wrapText="1"/>
      <protection/>
    </xf>
    <xf numFmtId="49" fontId="18" fillId="0" borderId="13" xfId="0" applyFont="1" applyBorder="1" applyAlignment="1">
      <alignment vertical="top"/>
    </xf>
    <xf numFmtId="49" fontId="18" fillId="0" borderId="16" xfId="0" applyFont="1" applyBorder="1" applyAlignment="1">
      <alignment vertical="top" wrapText="1"/>
    </xf>
    <xf numFmtId="49" fontId="18" fillId="0" borderId="14" xfId="0" applyFont="1" applyBorder="1" applyAlignment="1">
      <alignment vertical="top"/>
    </xf>
    <xf numFmtId="49" fontId="18" fillId="0" borderId="8" xfId="0" applyFont="1" applyBorder="1" applyAlignment="1">
      <alignment vertical="top" wrapText="1"/>
    </xf>
    <xf numFmtId="49" fontId="0" fillId="0" borderId="8" xfId="0" applyFont="1" applyBorder="1" applyAlignment="1">
      <alignment vertical="top" wrapText="1"/>
    </xf>
    <xf numFmtId="49" fontId="21" fillId="0" borderId="14" xfId="0" applyFont="1" applyBorder="1" applyAlignment="1">
      <alignment vertical="top"/>
    </xf>
    <xf numFmtId="49" fontId="21" fillId="0" borderId="8" xfId="0" applyFont="1" applyBorder="1" applyAlignment="1">
      <alignment vertical="top" wrapText="1"/>
    </xf>
    <xf numFmtId="49" fontId="0" fillId="0" borderId="8" xfId="0" applyFill="1" applyBorder="1" applyAlignment="1">
      <alignment vertical="top" wrapText="1"/>
    </xf>
    <xf numFmtId="49" fontId="18" fillId="0" borderId="14" xfId="0" applyNumberFormat="1" applyFont="1" applyBorder="1" applyAlignment="1">
      <alignment vertical="top"/>
    </xf>
    <xf numFmtId="49" fontId="21" fillId="0" borderId="0" xfId="0" applyFont="1" applyAlignment="1">
      <alignment vertical="top"/>
    </xf>
    <xf numFmtId="49" fontId="18" fillId="0" borderId="14" xfId="0" applyFont="1" applyFill="1" applyBorder="1" applyAlignment="1">
      <alignment vertical="top"/>
    </xf>
    <xf numFmtId="49" fontId="18" fillId="0" borderId="8" xfId="0" applyFont="1" applyFill="1" applyBorder="1" applyAlignment="1">
      <alignment vertical="top" wrapText="1"/>
    </xf>
    <xf numFmtId="49" fontId="18" fillId="0" borderId="0" xfId="0" applyFont="1" applyFill="1" applyAlignment="1">
      <alignment vertical="top"/>
    </xf>
    <xf numFmtId="49" fontId="18" fillId="0" borderId="15" xfId="0" applyFont="1" applyBorder="1" applyAlignment="1">
      <alignment vertical="top"/>
    </xf>
    <xf numFmtId="49" fontId="0" fillId="0" borderId="19" xfId="0" applyFill="1" applyBorder="1" applyAlignment="1">
      <alignment vertical="top" wrapText="1"/>
    </xf>
    <xf numFmtId="49" fontId="18" fillId="0" borderId="0" xfId="0" applyFont="1" applyBorder="1" applyAlignment="1">
      <alignment vertical="top"/>
    </xf>
    <xf numFmtId="4" fontId="18" fillId="39" borderId="8" xfId="81" applyFont="1" applyFill="1" applyBorder="1">
      <alignment horizontal="right"/>
      <protection/>
    </xf>
    <xf numFmtId="49" fontId="0" fillId="0" borderId="14" xfId="0" applyFill="1" applyBorder="1" applyAlignment="1">
      <alignment vertical="top"/>
    </xf>
    <xf numFmtId="4" fontId="0" fillId="0" borderId="8" xfId="57" applyFill="1" applyBorder="1">
      <alignment horizontal="right"/>
      <protection/>
    </xf>
    <xf numFmtId="49" fontId="0" fillId="0" borderId="0" xfId="0" applyFill="1" applyAlignment="1">
      <alignment vertical="top"/>
    </xf>
    <xf numFmtId="49" fontId="0" fillId="0" borderId="0" xfId="0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49" fontId="0" fillId="0" borderId="0" xfId="0" applyFill="1" applyAlignment="1">
      <alignment vertical="top" wrapText="1"/>
    </xf>
    <xf numFmtId="49" fontId="0" fillId="0" borderId="0" xfId="0" applyFill="1" applyBorder="1" applyAlignment="1">
      <alignment vertical="top" wrapText="1"/>
    </xf>
    <xf numFmtId="0" fontId="15" fillId="0" borderId="16" xfId="55" applyFont="1" applyBorder="1">
      <alignment horizontal="center" vertical="center" wrapText="1"/>
      <protection/>
    </xf>
    <xf numFmtId="4" fontId="0" fillId="31" borderId="8" xfId="82" applyFill="1" applyBorder="1">
      <alignment horizontal="right"/>
      <protection/>
    </xf>
    <xf numFmtId="49" fontId="0" fillId="0" borderId="15" xfId="0" applyFill="1" applyBorder="1" applyAlignment="1">
      <alignment vertical="top"/>
    </xf>
    <xf numFmtId="10" fontId="0" fillId="0" borderId="0" xfId="0" applyNumberFormat="1" applyFill="1" applyAlignment="1">
      <alignment vertical="top"/>
    </xf>
    <xf numFmtId="49" fontId="0" fillId="0" borderId="13" xfId="0" applyFill="1" applyBorder="1" applyAlignment="1">
      <alignment vertical="top"/>
    </xf>
    <xf numFmtId="4" fontId="0" fillId="31" borderId="8" xfId="57" applyFill="1" applyBorder="1">
      <alignment horizontal="right"/>
      <protection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top" wrapText="1"/>
    </xf>
    <xf numFmtId="0" fontId="15" fillId="0" borderId="16" xfId="55" applyFont="1" applyBorder="1" applyAlignment="1">
      <alignment horizontal="center" vertical="center" wrapText="1"/>
      <protection/>
    </xf>
    <xf numFmtId="4" fontId="0" fillId="31" borderId="8" xfId="80" applyNumberFormat="1" applyFont="1" applyFill="1" applyBorder="1">
      <alignment horizontal="right"/>
      <protection/>
    </xf>
    <xf numFmtId="4" fontId="0" fillId="31" borderId="8" xfId="80" applyFill="1" applyBorder="1">
      <alignment horizontal="right"/>
      <protection/>
    </xf>
    <xf numFmtId="4" fontId="0" fillId="31" borderId="19" xfId="82" applyFill="1" applyBorder="1">
      <alignment horizontal="right"/>
      <protection/>
    </xf>
    <xf numFmtId="4" fontId="0" fillId="31" borderId="16" xfId="82" applyFill="1" applyBorder="1">
      <alignment horizontal="right"/>
      <protection/>
    </xf>
    <xf numFmtId="0" fontId="15" fillId="0" borderId="17" xfId="55" applyFont="1" applyFill="1" applyBorder="1">
      <alignment horizontal="center" vertical="center" wrapText="1"/>
      <protection/>
    </xf>
    <xf numFmtId="49" fontId="0" fillId="0" borderId="0" xfId="0" applyNumberFormat="1" applyAlignment="1">
      <alignment vertical="top"/>
    </xf>
    <xf numFmtId="49" fontId="0" fillId="0" borderId="18" xfId="0" applyFill="1" applyBorder="1" applyAlignment="1">
      <alignment vertical="top"/>
    </xf>
    <xf numFmtId="0" fontId="15" fillId="0" borderId="21" xfId="55" applyFont="1" applyBorder="1" applyAlignment="1">
      <alignment horizontal="center" vertical="center" wrapText="1"/>
      <protection/>
    </xf>
    <xf numFmtId="0" fontId="15" fillId="0" borderId="13" xfId="55" applyBorder="1" applyAlignment="1">
      <alignment vertical="center" wrapText="1"/>
      <protection/>
    </xf>
    <xf numFmtId="10" fontId="0" fillId="31" borderId="17" xfId="0" applyNumberFormat="1" applyFill="1" applyBorder="1" applyAlignment="1">
      <alignment vertical="top"/>
    </xf>
    <xf numFmtId="10" fontId="0" fillId="0" borderId="18" xfId="0" applyNumberFormat="1" applyFill="1" applyBorder="1" applyAlignment="1">
      <alignment vertical="top"/>
    </xf>
    <xf numFmtId="10" fontId="0" fillId="31" borderId="18" xfId="0" applyNumberFormat="1" applyFill="1" applyBorder="1" applyAlignment="1">
      <alignment vertical="top"/>
    </xf>
    <xf numFmtId="0" fontId="15" fillId="0" borderId="14" xfId="55" applyBorder="1" applyAlignment="1">
      <alignment vertical="center" wrapText="1"/>
      <protection/>
    </xf>
    <xf numFmtId="10" fontId="0" fillId="31" borderId="20" xfId="0" applyNumberFormat="1" applyFill="1" applyBorder="1" applyAlignment="1">
      <alignment vertical="top"/>
    </xf>
    <xf numFmtId="49" fontId="0" fillId="0" borderId="22" xfId="0" applyFill="1" applyBorder="1" applyAlignment="1">
      <alignment vertical="top"/>
    </xf>
    <xf numFmtId="49" fontId="0" fillId="0" borderId="22" xfId="0" applyFill="1" applyBorder="1" applyAlignment="1">
      <alignment vertical="top" wrapText="1"/>
    </xf>
    <xf numFmtId="49" fontId="0" fillId="0" borderId="23" xfId="0" applyFill="1" applyBorder="1" applyAlignment="1">
      <alignment vertical="top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8" xfId="55" applyNumberFormat="1" applyFont="1" applyBorder="1" applyAlignment="1">
      <alignment horizontal="center" vertical="center" wrapText="1"/>
      <protection/>
    </xf>
    <xf numFmtId="0" fontId="15" fillId="0" borderId="18" xfId="55" applyFont="1" applyFill="1" applyBorder="1">
      <alignment horizontal="center" vertical="center" wrapText="1"/>
      <protection/>
    </xf>
    <xf numFmtId="49" fontId="18" fillId="0" borderId="21" xfId="0" applyFont="1" applyBorder="1" applyAlignment="1">
      <alignment vertical="top"/>
    </xf>
    <xf numFmtId="4" fontId="18" fillId="31" borderId="22" xfId="81" applyFont="1" applyFill="1" applyBorder="1">
      <alignment horizontal="right"/>
      <protection/>
    </xf>
    <xf numFmtId="4" fontId="21" fillId="31" borderId="22" xfId="81" applyFont="1" applyFill="1" applyBorder="1">
      <alignment horizontal="right"/>
      <protection/>
    </xf>
    <xf numFmtId="4" fontId="18" fillId="39" borderId="22" xfId="81" applyFont="1" applyFill="1" applyBorder="1">
      <alignment horizontal="right"/>
      <protection/>
    </xf>
    <xf numFmtId="4" fontId="18" fillId="31" borderId="22" xfId="84" applyFont="1" applyFill="1" applyBorder="1">
      <alignment horizontal="right"/>
      <protection/>
    </xf>
    <xf numFmtId="4" fontId="18" fillId="31" borderId="22" xfId="80" applyFont="1" applyFill="1" applyBorder="1">
      <alignment horizontal="right"/>
      <protection/>
    </xf>
    <xf numFmtId="49" fontId="18" fillId="0" borderId="22" xfId="0" applyFont="1" applyFill="1" applyBorder="1" applyAlignment="1">
      <alignment vertical="top"/>
    </xf>
    <xf numFmtId="4" fontId="18" fillId="0" borderId="22" xfId="84" applyFont="1" applyFill="1" applyBorder="1">
      <alignment horizontal="right"/>
      <protection/>
    </xf>
    <xf numFmtId="49" fontId="18" fillId="0" borderId="22" xfId="0" applyFont="1" applyFill="1" applyBorder="1" applyAlignment="1">
      <alignment vertical="top"/>
    </xf>
    <xf numFmtId="4" fontId="18" fillId="31" borderId="22" xfId="57" applyFont="1" applyFill="1" applyBorder="1">
      <alignment horizontal="right"/>
      <protection/>
    </xf>
    <xf numFmtId="4" fontId="18" fillId="0" borderId="22" xfId="57" applyFont="1" applyFill="1" applyBorder="1">
      <alignment horizontal="right"/>
      <protection/>
    </xf>
    <xf numFmtId="4" fontId="18" fillId="39" borderId="23" xfId="57" applyFont="1" applyFill="1" applyBorder="1">
      <alignment horizontal="right"/>
      <protection/>
    </xf>
    <xf numFmtId="0" fontId="24" fillId="0" borderId="0" xfId="66" applyFont="1">
      <alignment/>
      <protection/>
    </xf>
    <xf numFmtId="4" fontId="0" fillId="29" borderId="22" xfId="81" applyFont="1" applyFill="1" applyBorder="1" applyProtection="1">
      <alignment horizontal="right"/>
      <protection locked="0"/>
    </xf>
    <xf numFmtId="4" fontId="0" fillId="29" borderId="22" xfId="80" applyFont="1" applyFill="1" applyBorder="1" applyProtection="1">
      <alignment horizontal="right"/>
      <protection locked="0"/>
    </xf>
    <xf numFmtId="4" fontId="0" fillId="29" borderId="8" xfId="57" applyFont="1" applyFill="1" applyBorder="1" applyProtection="1">
      <alignment horizontal="right"/>
      <protection locked="0"/>
    </xf>
    <xf numFmtId="4" fontId="0" fillId="29" borderId="22" xfId="57" applyFont="1" applyFill="1" applyBorder="1" applyProtection="1">
      <alignment horizontal="right"/>
      <protection locked="0"/>
    </xf>
    <xf numFmtId="1" fontId="18" fillId="29" borderId="22" xfId="71" applyNumberFormat="1" applyFont="1" applyFill="1" applyBorder="1" applyAlignment="1" applyProtection="1">
      <alignment horizontal="right"/>
      <protection locked="0"/>
    </xf>
    <xf numFmtId="4" fontId="0" fillId="29" borderId="8" xfId="0" applyNumberFormat="1" applyFill="1" applyBorder="1" applyAlignment="1" applyProtection="1">
      <alignment horizontal="right" vertical="center"/>
      <protection locked="0"/>
    </xf>
    <xf numFmtId="49" fontId="0" fillId="29" borderId="24" xfId="66" applyNumberFormat="1" applyFont="1" applyFill="1" applyBorder="1" applyAlignment="1" applyProtection="1">
      <alignment wrapText="1"/>
      <protection locked="0"/>
    </xf>
    <xf numFmtId="0" fontId="0" fillId="31" borderId="8" xfId="66" applyFont="1" applyFill="1" applyBorder="1" applyAlignment="1" applyProtection="1">
      <alignment horizontal="center" vertical="center" wrapText="1"/>
      <protection/>
    </xf>
    <xf numFmtId="0" fontId="15" fillId="31" borderId="8" xfId="66" applyNumberFormat="1" applyFont="1" applyFill="1" applyBorder="1" applyAlignment="1" applyProtection="1">
      <alignment vertical="top" wrapText="1"/>
      <protection/>
    </xf>
    <xf numFmtId="0" fontId="15" fillId="39" borderId="8" xfId="66" applyNumberFormat="1" applyFont="1" applyFill="1" applyBorder="1" applyAlignment="1" applyProtection="1">
      <alignment vertical="top" wrapText="1"/>
      <protection/>
    </xf>
    <xf numFmtId="0" fontId="0" fillId="31" borderId="24" xfId="66" applyFont="1" applyFill="1" applyBorder="1" applyAlignment="1" applyProtection="1">
      <alignment horizontal="center" vertical="center" wrapText="1"/>
      <protection/>
    </xf>
    <xf numFmtId="0" fontId="15" fillId="29" borderId="24" xfId="66" applyNumberFormat="1" applyFont="1" applyFill="1" applyBorder="1" applyAlignment="1" applyProtection="1">
      <alignment vertical="top" wrapText="1"/>
      <protection locked="0"/>
    </xf>
    <xf numFmtId="0" fontId="0" fillId="29" borderId="24" xfId="66" applyFont="1" applyFill="1" applyBorder="1" applyAlignment="1" applyProtection="1">
      <alignment horizontal="center" vertical="center" wrapText="1"/>
      <protection locked="0"/>
    </xf>
    <xf numFmtId="49" fontId="0" fillId="29" borderId="8" xfId="66" applyNumberFormat="1" applyFont="1" applyFill="1" applyBorder="1" applyAlignment="1" applyProtection="1">
      <alignment wrapText="1"/>
      <protection locked="0"/>
    </xf>
    <xf numFmtId="0" fontId="15" fillId="29" borderId="8" xfId="66" applyNumberFormat="1" applyFont="1" applyFill="1" applyBorder="1" applyAlignment="1" applyProtection="1">
      <alignment vertical="top" wrapText="1"/>
      <protection locked="0"/>
    </xf>
    <xf numFmtId="0" fontId="0" fillId="29" borderId="8" xfId="66" applyFont="1" applyFill="1" applyBorder="1" applyAlignment="1" applyProtection="1">
      <alignment horizontal="center" vertical="center" wrapText="1"/>
      <protection locked="0"/>
    </xf>
    <xf numFmtId="49" fontId="0" fillId="31" borderId="8" xfId="66" applyNumberFormat="1" applyFont="1" applyFill="1" applyBorder="1" applyAlignment="1" applyProtection="1">
      <alignment horizontal="center" vertical="center" wrapText="1"/>
      <protection/>
    </xf>
    <xf numFmtId="49" fontId="0" fillId="31" borderId="24" xfId="66" applyNumberFormat="1" applyFont="1" applyFill="1" applyBorder="1" applyAlignment="1" applyProtection="1">
      <alignment horizontal="center" vertical="center" wrapText="1"/>
      <protection/>
    </xf>
    <xf numFmtId="0" fontId="15" fillId="39" borderId="25" xfId="66" applyNumberFormat="1" applyFont="1" applyFill="1" applyBorder="1" applyAlignment="1" applyProtection="1">
      <alignment vertical="top" wrapText="1"/>
      <protection/>
    </xf>
    <xf numFmtId="0" fontId="15" fillId="40" borderId="8" xfId="66" applyFont="1" applyFill="1" applyBorder="1" applyAlignment="1">
      <alignment vertical="center" wrapText="1"/>
      <protection/>
    </xf>
    <xf numFmtId="0" fontId="25" fillId="0" borderId="26" xfId="55" applyFont="1" applyBorder="1" applyAlignment="1">
      <alignment horizontal="center" vertical="center" wrapText="1"/>
      <protection/>
    </xf>
    <xf numFmtId="49" fontId="23" fillId="28" borderId="8" xfId="0" applyFont="1" applyFill="1" applyBorder="1" applyAlignment="1">
      <alignment horizontal="center" vertical="top" wrapText="1"/>
    </xf>
    <xf numFmtId="4" fontId="26" fillId="31" borderId="8" xfId="81" applyFont="1" applyFill="1" applyBorder="1" applyAlignment="1">
      <alignment horizontal="center" vertical="center"/>
      <protection/>
    </xf>
    <xf numFmtId="49" fontId="18" fillId="28" borderId="8" xfId="0" applyFont="1" applyFill="1" applyBorder="1" applyAlignment="1">
      <alignment vertical="top" wrapText="1"/>
    </xf>
    <xf numFmtId="49" fontId="22" fillId="28" borderId="8" xfId="0" applyFont="1" applyFill="1" applyBorder="1" applyAlignment="1">
      <alignment vertical="top" wrapText="1"/>
    </xf>
    <xf numFmtId="4" fontId="18" fillId="31" borderId="8" xfId="81" applyFont="1" applyFill="1" applyBorder="1" applyAlignment="1">
      <alignment horizontal="left" wrapText="1"/>
      <protection/>
    </xf>
    <xf numFmtId="4" fontId="22" fillId="31" borderId="8" xfId="81" applyFont="1" applyFill="1" applyBorder="1" applyAlignment="1">
      <alignment horizontal="left" wrapText="1"/>
      <protection/>
    </xf>
    <xf numFmtId="49" fontId="18" fillId="0" borderId="0" xfId="0" applyFont="1" applyAlignment="1">
      <alignment horizontal="center" vertical="center" wrapText="1"/>
    </xf>
    <xf numFmtId="49" fontId="18" fillId="0" borderId="0" xfId="0" applyFont="1" applyBorder="1" applyAlignment="1">
      <alignment horizontal="center" vertical="center" wrapText="1"/>
    </xf>
    <xf numFmtId="49" fontId="18" fillId="0" borderId="16" xfId="0" applyFont="1" applyBorder="1" applyAlignment="1">
      <alignment horizontal="center" vertical="center" wrapText="1"/>
    </xf>
    <xf numFmtId="49" fontId="18" fillId="0" borderId="8" xfId="0" applyFont="1" applyBorder="1" applyAlignment="1">
      <alignment horizontal="center" vertical="center" wrapText="1"/>
    </xf>
    <xf numFmtId="49" fontId="21" fillId="0" borderId="8" xfId="0" applyFont="1" applyBorder="1" applyAlignment="1">
      <alignment horizontal="center" vertical="center" wrapText="1"/>
    </xf>
    <xf numFmtId="49" fontId="18" fillId="0" borderId="8" xfId="0" applyFont="1" applyFill="1" applyBorder="1" applyAlignment="1">
      <alignment horizontal="center" vertical="center" wrapText="1"/>
    </xf>
    <xf numFmtId="49" fontId="18" fillId="0" borderId="19" xfId="0" applyFont="1" applyBorder="1" applyAlignment="1">
      <alignment horizontal="center" vertical="center" wrapText="1"/>
    </xf>
    <xf numFmtId="49" fontId="0" fillId="0" borderId="0" xfId="0" applyAlignment="1">
      <alignment horizontal="center" vertical="center"/>
    </xf>
    <xf numFmtId="0" fontId="15" fillId="0" borderId="27" xfId="55" applyBorder="1" applyAlignment="1" applyProtection="1">
      <alignment horizontal="center" vertical="center" wrapText="1"/>
      <protection locked="0"/>
    </xf>
    <xf numFmtId="0" fontId="15" fillId="0" borderId="28" xfId="55" applyBorder="1" applyAlignment="1" applyProtection="1">
      <alignment horizontal="center" vertical="center" wrapText="1"/>
      <protection locked="0"/>
    </xf>
    <xf numFmtId="0" fontId="15" fillId="0" borderId="29" xfId="55" applyBorder="1" applyAlignment="1" applyProtection="1">
      <alignment horizontal="center" vertical="center" wrapText="1"/>
      <protection locked="0"/>
    </xf>
    <xf numFmtId="49" fontId="15" fillId="0" borderId="19" xfId="0" applyFont="1" applyBorder="1" applyAlignment="1" applyProtection="1">
      <alignment vertical="top"/>
      <protection locked="0"/>
    </xf>
    <xf numFmtId="49" fontId="15" fillId="0" borderId="20" xfId="0" applyFont="1" applyBorder="1" applyAlignment="1" applyProtection="1">
      <alignment vertical="top"/>
      <protection locked="0"/>
    </xf>
    <xf numFmtId="49" fontId="15" fillId="0" borderId="16" xfId="0" applyFont="1" applyBorder="1" applyAlignment="1" applyProtection="1">
      <alignment vertical="top"/>
      <protection locked="0"/>
    </xf>
    <xf numFmtId="49" fontId="15" fillId="0" borderId="17" xfId="0" applyFont="1" applyBorder="1" applyAlignment="1" applyProtection="1">
      <alignment vertical="top"/>
      <protection locked="0"/>
    </xf>
    <xf numFmtId="0" fontId="27" fillId="0" borderId="8" xfId="0" applyNumberFormat="1" applyFont="1" applyFill="1" applyBorder="1" applyAlignment="1">
      <alignment horizontal="center" vertical="center"/>
    </xf>
    <xf numFmtId="0" fontId="20" fillId="0" borderId="30" xfId="50" applyFont="1" applyBorder="1" applyAlignment="1">
      <alignment horizontal="center" vertical="center" wrapText="1"/>
      <protection/>
    </xf>
    <xf numFmtId="0" fontId="62" fillId="0" borderId="8" xfId="0" applyNumberFormat="1" applyFont="1" applyFill="1" applyBorder="1" applyAlignment="1">
      <alignment horizontal="center" vertical="center" wrapText="1"/>
    </xf>
    <xf numFmtId="0" fontId="21" fillId="0" borderId="13" xfId="55" applyFont="1" applyBorder="1">
      <alignment horizontal="center" vertical="center" wrapText="1"/>
      <protection/>
    </xf>
    <xf numFmtId="0" fontId="21" fillId="0" borderId="14" xfId="55" applyFont="1" applyBorder="1">
      <alignment horizontal="center" vertical="center" wrapText="1"/>
      <protection/>
    </xf>
    <xf numFmtId="0" fontId="21" fillId="0" borderId="16" xfId="55" applyFont="1" applyBorder="1" applyAlignment="1">
      <alignment horizontal="center" vertical="center" wrapText="1"/>
      <protection/>
    </xf>
    <xf numFmtId="0" fontId="21" fillId="0" borderId="8" xfId="55" applyFont="1" applyBorder="1" applyAlignment="1">
      <alignment horizontal="center" vertical="center" wrapText="1"/>
      <protection/>
    </xf>
    <xf numFmtId="0" fontId="21" fillId="29" borderId="31" xfId="55" applyFont="1" applyFill="1" applyBorder="1" applyAlignment="1">
      <alignment horizontal="center" vertical="center" wrapText="1"/>
      <protection/>
    </xf>
    <xf numFmtId="0" fontId="21" fillId="29" borderId="32" xfId="55" applyFont="1" applyFill="1" applyBorder="1" applyAlignment="1">
      <alignment horizontal="center" vertical="center" wrapText="1"/>
      <protection/>
    </xf>
    <xf numFmtId="0" fontId="9" fillId="0" borderId="0" xfId="50" applyFont="1" applyFill="1" applyAlignment="1">
      <alignment horizontal="center" vertical="center" wrapText="1"/>
      <protection/>
    </xf>
    <xf numFmtId="0" fontId="15" fillId="0" borderId="16" xfId="55" applyFont="1" applyBorder="1" applyAlignment="1">
      <alignment horizontal="center" vertical="center" wrapText="1"/>
      <protection/>
    </xf>
    <xf numFmtId="0" fontId="15" fillId="0" borderId="8" xfId="55" applyBorder="1" applyAlignment="1">
      <alignment horizontal="center" vertical="center" wrapText="1"/>
      <protection/>
    </xf>
    <xf numFmtId="0" fontId="15" fillId="0" borderId="19" xfId="55" applyBorder="1" applyAlignment="1">
      <alignment horizontal="center" vertical="center" wrapText="1"/>
      <protection/>
    </xf>
    <xf numFmtId="49" fontId="17" fillId="41" borderId="33" xfId="47" applyNumberFormat="1" applyFill="1" applyBorder="1" applyAlignment="1" applyProtection="1">
      <alignment horizontal="left" vertical="top"/>
      <protection/>
    </xf>
    <xf numFmtId="49" fontId="17" fillId="41" borderId="34" xfId="47" applyNumberFormat="1" applyFill="1" applyBorder="1" applyAlignment="1" applyProtection="1">
      <alignment horizontal="left" vertical="top"/>
      <protection/>
    </xf>
    <xf numFmtId="49" fontId="17" fillId="41" borderId="35" xfId="47" applyNumberFormat="1" applyFill="1" applyBorder="1" applyAlignment="1" applyProtection="1">
      <alignment horizontal="left" vertical="top"/>
      <protection/>
    </xf>
    <xf numFmtId="49" fontId="17" fillId="41" borderId="33" xfId="47" applyNumberFormat="1" applyFont="1" applyFill="1" applyBorder="1" applyAlignment="1" applyProtection="1">
      <alignment horizontal="left" vertical="top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_Инвестиции Сети Сбыты ЭСО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_GRES.2007.5" xfId="81"/>
    <cellStyle name="ФормулаВБ" xfId="82"/>
    <cellStyle name="ФормулаНаКонтроль" xfId="83"/>
    <cellStyle name="ФормулаНаКонтроль_GRES.2007.5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MAKSAR~1\LOCALS~1\Temp\OREP.INV.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13</v>
      </c>
    </row>
    <row r="4" ht="11.25">
      <c r="C4" s="11"/>
    </row>
    <row r="10" spans="4:8" ht="11.25">
      <c r="D10" s="12"/>
      <c r="E10" s="12"/>
      <c r="F10" s="12"/>
      <c r="G10" s="12"/>
      <c r="H10" s="12"/>
    </row>
    <row r="11" spans="4:8" ht="11.25">
      <c r="D11" s="12"/>
      <c r="E11" s="12"/>
      <c r="F11" s="12"/>
      <c r="G11" s="12"/>
      <c r="H11" s="12"/>
    </row>
    <row r="12" spans="4:8" ht="11.25">
      <c r="D12" s="12"/>
      <c r="E12" s="12"/>
      <c r="F12" s="12"/>
      <c r="G12" s="12"/>
      <c r="H12" s="12"/>
    </row>
    <row r="13" spans="4:8" ht="11.25">
      <c r="D13" s="12"/>
      <c r="E13" s="12"/>
      <c r="F13" s="12"/>
      <c r="G13" s="12"/>
      <c r="H13" s="12"/>
    </row>
    <row r="14" spans="4:8" ht="11.25">
      <c r="D14" s="12"/>
      <c r="E14" s="12"/>
      <c r="F14" s="12"/>
      <c r="G14" s="12"/>
      <c r="H14" s="12"/>
    </row>
    <row r="15" spans="4:8" ht="11.25">
      <c r="D15" s="12"/>
      <c r="E15" s="12"/>
      <c r="F15" s="12"/>
      <c r="G15" s="12"/>
      <c r="H15" s="12"/>
    </row>
    <row r="16" spans="4:8" ht="11.25">
      <c r="D16" s="12"/>
      <c r="E16" s="12"/>
      <c r="F16" s="12"/>
      <c r="G16" s="12"/>
      <c r="H16" s="12"/>
    </row>
    <row r="17" spans="4:8" ht="11.25">
      <c r="D17" s="12"/>
      <c r="E17" s="12"/>
      <c r="F17" s="12"/>
      <c r="G17" s="12"/>
      <c r="H17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zoomScalePageLayoutView="0" workbookViewId="0" topLeftCell="A1">
      <selection activeCell="B7" sqref="B7:G7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2</v>
      </c>
    </row>
    <row r="2" spans="1:7" ht="19.5">
      <c r="A2" s="9" t="s">
        <v>353</v>
      </c>
      <c r="B2" s="3"/>
      <c r="C2" s="3"/>
      <c r="D2" s="3"/>
      <c r="E2" s="3"/>
      <c r="F2" s="3"/>
      <c r="G2" s="3"/>
    </row>
    <row r="3" spans="1:7" ht="11.25">
      <c r="A3" s="7"/>
      <c r="B3" s="7"/>
      <c r="C3" s="7"/>
      <c r="D3" s="7"/>
      <c r="E3" s="7"/>
      <c r="F3" s="7"/>
      <c r="G3" s="7"/>
    </row>
    <row r="4" spans="1:7" ht="11.25">
      <c r="A4" s="8"/>
      <c r="B4" s="3"/>
      <c r="C4" s="3"/>
      <c r="D4" s="3"/>
      <c r="E4" s="3"/>
      <c r="F4" s="3"/>
      <c r="G4" s="3"/>
    </row>
    <row r="5" spans="1:7" s="1" customFormat="1" ht="12" thickBot="1">
      <c r="A5" s="5"/>
      <c r="B5" s="5"/>
      <c r="C5" s="5"/>
      <c r="D5" s="5"/>
      <c r="E5" s="5"/>
      <c r="F5" s="5"/>
      <c r="G5" s="5"/>
    </row>
    <row r="6" spans="1:7" ht="23.25" customHeight="1">
      <c r="A6" s="14" t="s">
        <v>3</v>
      </c>
      <c r="B6" s="143" t="s">
        <v>351</v>
      </c>
      <c r="C6" s="143"/>
      <c r="D6" s="143"/>
      <c r="E6" s="143"/>
      <c r="F6" s="143"/>
      <c r="G6" s="144"/>
    </row>
    <row r="7" spans="1:7" ht="23.25" customHeight="1" thickBot="1">
      <c r="A7" s="15" t="s">
        <v>4</v>
      </c>
      <c r="B7" s="141" t="s">
        <v>352</v>
      </c>
      <c r="C7" s="141"/>
      <c r="D7" s="141"/>
      <c r="E7" s="141"/>
      <c r="F7" s="141"/>
      <c r="G7" s="142"/>
    </row>
    <row r="8" spans="1:7" s="1" customFormat="1" ht="11.25">
      <c r="A8" s="16"/>
      <c r="B8" s="16"/>
      <c r="C8" s="16"/>
      <c r="D8" s="16"/>
      <c r="E8" s="16"/>
      <c r="F8" s="16"/>
      <c r="G8" s="16"/>
    </row>
    <row r="9" spans="1:7" ht="12" thickBot="1">
      <c r="A9" s="138" t="s">
        <v>5</v>
      </c>
      <c r="B9" s="139"/>
      <c r="C9" s="139"/>
      <c r="D9" s="139"/>
      <c r="E9" s="139"/>
      <c r="F9" s="139"/>
      <c r="G9" s="140"/>
    </row>
    <row r="10" spans="1:7" ht="45">
      <c r="A10" s="17" t="s">
        <v>6</v>
      </c>
      <c r="B10" s="18" t="s">
        <v>14</v>
      </c>
      <c r="C10" s="18" t="s">
        <v>7</v>
      </c>
      <c r="D10" s="18" t="s">
        <v>8</v>
      </c>
      <c r="E10" s="18" t="s">
        <v>9</v>
      </c>
      <c r="F10" s="18" t="s">
        <v>10</v>
      </c>
      <c r="G10" s="19" t="s">
        <v>11</v>
      </c>
    </row>
    <row r="11" spans="1:7" ht="11.25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2">
        <v>7</v>
      </c>
    </row>
    <row r="12" spans="1:7" ht="12" thickBot="1">
      <c r="A12" s="15" t="s">
        <v>20</v>
      </c>
      <c r="B12" s="23" t="s">
        <v>21</v>
      </c>
      <c r="C12" s="23" t="s">
        <v>18</v>
      </c>
      <c r="D12" s="23" t="s">
        <v>15</v>
      </c>
      <c r="E12" s="23" t="s">
        <v>17</v>
      </c>
      <c r="F12" s="23" t="s">
        <v>19</v>
      </c>
      <c r="G12" s="24" t="s">
        <v>16</v>
      </c>
    </row>
    <row r="13" spans="1:7" ht="12" thickBot="1">
      <c r="A13" s="25"/>
      <c r="B13" s="25"/>
      <c r="C13" s="25"/>
      <c r="D13" s="25"/>
      <c r="E13" s="25"/>
      <c r="F13" s="25"/>
      <c r="G13" s="25"/>
    </row>
    <row r="14" spans="1:7" ht="11.25">
      <c r="A14" s="14" t="s">
        <v>0</v>
      </c>
      <c r="B14" s="26">
        <v>2008</v>
      </c>
      <c r="C14" s="25"/>
      <c r="D14" s="25"/>
      <c r="E14" s="25"/>
      <c r="F14" s="25"/>
      <c r="G14" s="25"/>
    </row>
    <row r="15" spans="1:7" ht="11.25">
      <c r="A15" s="27" t="s">
        <v>1</v>
      </c>
      <c r="B15" s="28">
        <f>B14-1</f>
        <v>2007</v>
      </c>
      <c r="C15" s="25"/>
      <c r="D15" s="25"/>
      <c r="E15" s="25"/>
      <c r="F15" s="25"/>
      <c r="G15" s="25"/>
    </row>
    <row r="16" spans="1:7" ht="12" thickBot="1">
      <c r="A16" s="15" t="s">
        <v>12</v>
      </c>
      <c r="B16" s="29">
        <f>БазовыйПериод-1</f>
        <v>2006</v>
      </c>
      <c r="C16" s="25"/>
      <c r="D16" s="25"/>
      <c r="E16" s="25"/>
      <c r="F16" s="25"/>
      <c r="G16" s="25"/>
    </row>
    <row r="18" ht="11.25">
      <c r="B18" s="13"/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139"/>
  <sheetViews>
    <sheetView tabSelected="1" view="pageBreakPreview" zoomScale="85" zoomScaleNormal="85" zoomScaleSheetLayoutView="85" zoomScalePageLayoutView="0" workbookViewId="0" topLeftCell="A1">
      <pane ySplit="8" topLeftCell="A9" activePane="bottomLeft" state="frozen"/>
      <selection pane="topLeft" activeCell="K34" sqref="K34"/>
      <selection pane="bottomLeft" activeCell="G13" sqref="G13"/>
    </sheetView>
  </sheetViews>
  <sheetFormatPr defaultColWidth="9.140625" defaultRowHeight="11.25" outlineLevelRow="1"/>
  <cols>
    <col min="1" max="1" width="8.421875" style="35" customWidth="1"/>
    <col min="2" max="2" width="42.8515625" style="35" customWidth="1"/>
    <col min="3" max="3" width="16.00390625" style="130" customWidth="1"/>
    <col min="4" max="4" width="22.28125" style="35" customWidth="1"/>
    <col min="5" max="16384" width="9.140625" style="35" customWidth="1"/>
  </cols>
  <sheetData>
    <row r="1" spans="1:4" ht="34.5" customHeight="1">
      <c r="A1" s="145" t="s">
        <v>376</v>
      </c>
      <c r="B1" s="145"/>
      <c r="C1" s="147" t="s">
        <v>377</v>
      </c>
      <c r="D1" s="147"/>
    </row>
    <row r="2" spans="1:4" ht="15">
      <c r="A2" s="145" t="s">
        <v>378</v>
      </c>
      <c r="B2" s="145">
        <v>2308065678</v>
      </c>
      <c r="C2" s="147">
        <v>2308065678</v>
      </c>
      <c r="D2" s="147"/>
    </row>
    <row r="3" spans="1:4" ht="15">
      <c r="A3" s="145" t="s">
        <v>379</v>
      </c>
      <c r="B3" s="145">
        <v>110243001</v>
      </c>
      <c r="C3" s="147">
        <v>110243001</v>
      </c>
      <c r="D3" s="147"/>
    </row>
    <row r="4" spans="1:4" ht="33" customHeight="1">
      <c r="A4" s="145" t="s">
        <v>380</v>
      </c>
      <c r="B4" s="145" t="s">
        <v>381</v>
      </c>
      <c r="C4" s="147" t="s">
        <v>381</v>
      </c>
      <c r="D4" s="147"/>
    </row>
    <row r="5" spans="1:4" ht="39.75" customHeight="1" thickBot="1">
      <c r="A5" s="146" t="s">
        <v>382</v>
      </c>
      <c r="B5" s="146"/>
      <c r="C5" s="146"/>
      <c r="D5" s="146"/>
    </row>
    <row r="6" spans="1:4" ht="19.5" customHeight="1">
      <c r="A6" s="148" t="s">
        <v>42</v>
      </c>
      <c r="B6" s="123" t="s">
        <v>22</v>
      </c>
      <c r="C6" s="150" t="s">
        <v>52</v>
      </c>
      <c r="D6" s="152">
        <v>2015</v>
      </c>
    </row>
    <row r="7" spans="1:4" ht="18" customHeight="1">
      <c r="A7" s="149"/>
      <c r="B7" s="124" t="s">
        <v>371</v>
      </c>
      <c r="C7" s="151"/>
      <c r="D7" s="153"/>
    </row>
    <row r="8" spans="1:4" ht="19.5" customHeight="1" thickBot="1">
      <c r="A8" s="149"/>
      <c r="B8" s="125" t="s">
        <v>372</v>
      </c>
      <c r="C8" s="151"/>
      <c r="D8" s="36" t="s">
        <v>370</v>
      </c>
    </row>
    <row r="9" spans="1:4" ht="11.25">
      <c r="A9" s="37"/>
      <c r="B9" s="38" t="s">
        <v>53</v>
      </c>
      <c r="C9" s="132"/>
      <c r="D9" s="90"/>
    </row>
    <row r="10" spans="1:4" ht="11.25">
      <c r="A10" s="39" t="s">
        <v>28</v>
      </c>
      <c r="B10" s="33" t="s">
        <v>54</v>
      </c>
      <c r="C10" s="133" t="s">
        <v>51</v>
      </c>
      <c r="D10" s="91">
        <v>3.8031466463723995</v>
      </c>
    </row>
    <row r="11" spans="1:4" ht="11.25">
      <c r="A11" s="39" t="s">
        <v>33</v>
      </c>
      <c r="B11" s="41" t="s">
        <v>55</v>
      </c>
      <c r="C11" s="133" t="s">
        <v>56</v>
      </c>
      <c r="D11" s="91">
        <v>10.463832596257705</v>
      </c>
    </row>
    <row r="12" spans="1:4" ht="22.5">
      <c r="A12" s="39" t="s">
        <v>36</v>
      </c>
      <c r="B12" s="33" t="s">
        <v>57</v>
      </c>
      <c r="C12" s="133" t="s">
        <v>56</v>
      </c>
      <c r="D12" s="91">
        <v>3.41661532795636</v>
      </c>
    </row>
    <row r="13" spans="1:4" ht="22.5">
      <c r="A13" s="42" t="s">
        <v>38</v>
      </c>
      <c r="B13" s="43" t="s">
        <v>58</v>
      </c>
      <c r="C13" s="134" t="s">
        <v>59</v>
      </c>
      <c r="D13" s="92">
        <v>47814.087810457175</v>
      </c>
    </row>
    <row r="14" spans="1:4" ht="11.25">
      <c r="A14" s="39" t="s">
        <v>43</v>
      </c>
      <c r="B14" s="126" t="s">
        <v>60</v>
      </c>
      <c r="C14" s="133" t="s">
        <v>59</v>
      </c>
      <c r="D14" s="91">
        <v>0</v>
      </c>
    </row>
    <row r="15" spans="1:4" ht="11.25">
      <c r="A15" s="39" t="s">
        <v>61</v>
      </c>
      <c r="B15" s="127" t="s">
        <v>62</v>
      </c>
      <c r="C15" s="133" t="s">
        <v>59</v>
      </c>
      <c r="D15" s="103"/>
    </row>
    <row r="16" spans="1:4" ht="11.25">
      <c r="A16" s="39" t="s">
        <v>63</v>
      </c>
      <c r="B16" s="127" t="s">
        <v>64</v>
      </c>
      <c r="C16" s="133" t="s">
        <v>59</v>
      </c>
      <c r="D16" s="103"/>
    </row>
    <row r="17" spans="1:4" ht="11.25">
      <c r="A17" s="39" t="s">
        <v>45</v>
      </c>
      <c r="B17" s="128" t="s">
        <v>65</v>
      </c>
      <c r="C17" s="133" t="s">
        <v>59</v>
      </c>
      <c r="D17" s="91">
        <v>1045.0538863026813</v>
      </c>
    </row>
    <row r="18" spans="1:4" ht="11.25">
      <c r="A18" s="39" t="s">
        <v>66</v>
      </c>
      <c r="B18" s="129" t="s">
        <v>67</v>
      </c>
      <c r="C18" s="133" t="s">
        <v>59</v>
      </c>
      <c r="D18" s="103">
        <v>292.1894136246771</v>
      </c>
    </row>
    <row r="19" spans="1:4" ht="11.25">
      <c r="A19" s="39" t="s">
        <v>68</v>
      </c>
      <c r="B19" s="129" t="s">
        <v>69</v>
      </c>
      <c r="C19" s="133" t="s">
        <v>59</v>
      </c>
      <c r="D19" s="103">
        <v>752.8644726780043</v>
      </c>
    </row>
    <row r="20" spans="1:4" ht="16.5" customHeight="1">
      <c r="A20" s="39" t="s">
        <v>47</v>
      </c>
      <c r="B20" s="128" t="s">
        <v>70</v>
      </c>
      <c r="C20" s="133" t="s">
        <v>59</v>
      </c>
      <c r="D20" s="93">
        <v>87.51587999999995</v>
      </c>
    </row>
    <row r="21" spans="1:4" ht="16.5" customHeight="1">
      <c r="A21" s="39"/>
      <c r="B21" s="128" t="s">
        <v>71</v>
      </c>
      <c r="C21" s="133" t="s">
        <v>59</v>
      </c>
      <c r="D21" s="94">
        <v>80.51587999999995</v>
      </c>
    </row>
    <row r="22" spans="1:4" ht="16.5" customHeight="1">
      <c r="A22" s="39"/>
      <c r="B22" s="128" t="s">
        <v>72</v>
      </c>
      <c r="C22" s="133" t="s">
        <v>59</v>
      </c>
      <c r="D22" s="94">
        <v>7</v>
      </c>
    </row>
    <row r="23" spans="1:4" ht="11.25">
      <c r="A23" s="39"/>
      <c r="B23" s="128" t="s">
        <v>24</v>
      </c>
      <c r="C23" s="133" t="s">
        <v>59</v>
      </c>
      <c r="D23" s="93">
        <v>0</v>
      </c>
    </row>
    <row r="24" spans="1:4" ht="11.25">
      <c r="A24" s="39"/>
      <c r="B24" s="128" t="s">
        <v>25</v>
      </c>
      <c r="C24" s="133" t="s">
        <v>59</v>
      </c>
      <c r="D24" s="93">
        <v>0</v>
      </c>
    </row>
    <row r="25" spans="1:4" ht="11.25">
      <c r="A25" s="39"/>
      <c r="B25" s="128" t="s">
        <v>26</v>
      </c>
      <c r="C25" s="133" t="s">
        <v>59</v>
      </c>
      <c r="D25" s="93">
        <v>7</v>
      </c>
    </row>
    <row r="26" spans="1:4" ht="11.25">
      <c r="A26" s="39"/>
      <c r="B26" s="128" t="s">
        <v>27</v>
      </c>
      <c r="C26" s="133" t="s">
        <v>59</v>
      </c>
      <c r="D26" s="93">
        <v>0</v>
      </c>
    </row>
    <row r="27" spans="1:4" ht="15" customHeight="1">
      <c r="A27" s="39" t="s">
        <v>73</v>
      </c>
      <c r="B27" s="126" t="s">
        <v>74</v>
      </c>
      <c r="C27" s="133" t="s">
        <v>59</v>
      </c>
      <c r="D27" s="53">
        <v>26635.619662035224</v>
      </c>
    </row>
    <row r="28" spans="1:4" ht="11.25">
      <c r="A28" s="39" t="s">
        <v>75</v>
      </c>
      <c r="B28" s="128" t="s">
        <v>76</v>
      </c>
      <c r="C28" s="133" t="s">
        <v>59</v>
      </c>
      <c r="D28" s="103">
        <v>3772.9327198425776</v>
      </c>
    </row>
    <row r="29" spans="1:4" ht="11.25">
      <c r="A29" s="39" t="s">
        <v>77</v>
      </c>
      <c r="B29" s="126" t="s">
        <v>78</v>
      </c>
      <c r="C29" s="133" t="s">
        <v>59</v>
      </c>
      <c r="D29" s="103">
        <v>6534.000000000002</v>
      </c>
    </row>
    <row r="30" spans="1:4" ht="11.25">
      <c r="A30" s="39" t="s">
        <v>79</v>
      </c>
      <c r="B30" s="40" t="s">
        <v>80</v>
      </c>
      <c r="C30" s="133" t="s">
        <v>59</v>
      </c>
      <c r="D30" s="91">
        <v>9738.96566227669</v>
      </c>
    </row>
    <row r="31" spans="1:4" ht="17.25" customHeight="1">
      <c r="A31" s="39" t="s">
        <v>81</v>
      </c>
      <c r="B31" s="128" t="s">
        <v>82</v>
      </c>
      <c r="C31" s="133" t="s">
        <v>59</v>
      </c>
      <c r="D31" s="91">
        <v>0</v>
      </c>
    </row>
    <row r="32" spans="1:4" ht="11.25">
      <c r="A32" s="39"/>
      <c r="B32" s="128" t="s">
        <v>24</v>
      </c>
      <c r="C32" s="133" t="s">
        <v>59</v>
      </c>
      <c r="D32" s="103"/>
    </row>
    <row r="33" spans="1:4" ht="11.25">
      <c r="A33" s="39"/>
      <c r="B33" s="128" t="s">
        <v>25</v>
      </c>
      <c r="C33" s="133" t="s">
        <v>59</v>
      </c>
      <c r="D33" s="103"/>
    </row>
    <row r="34" spans="1:4" ht="11.25">
      <c r="A34" s="39"/>
      <c r="B34" s="128" t="s">
        <v>26</v>
      </c>
      <c r="C34" s="133" t="s">
        <v>59</v>
      </c>
      <c r="D34" s="103"/>
    </row>
    <row r="35" spans="1:4" ht="11.25">
      <c r="A35" s="39"/>
      <c r="B35" s="128" t="s">
        <v>27</v>
      </c>
      <c r="C35" s="133" t="s">
        <v>59</v>
      </c>
      <c r="D35" s="103"/>
    </row>
    <row r="36" spans="1:4" ht="11.25">
      <c r="A36" s="39" t="s">
        <v>83</v>
      </c>
      <c r="B36" s="126" t="s">
        <v>84</v>
      </c>
      <c r="C36" s="133" t="s">
        <v>59</v>
      </c>
      <c r="D36" s="103">
        <v>4051.755814195012</v>
      </c>
    </row>
    <row r="37" spans="1:4" ht="11.25">
      <c r="A37" s="39" t="s">
        <v>85</v>
      </c>
      <c r="B37" s="128" t="s">
        <v>86</v>
      </c>
      <c r="C37" s="133" t="s">
        <v>59</v>
      </c>
      <c r="D37" s="95">
        <v>0</v>
      </c>
    </row>
    <row r="38" spans="1:4" ht="11.25">
      <c r="A38" s="45" t="s">
        <v>87</v>
      </c>
      <c r="B38" s="129" t="s">
        <v>88</v>
      </c>
      <c r="C38" s="133" t="s">
        <v>59</v>
      </c>
      <c r="D38" s="104"/>
    </row>
    <row r="39" spans="1:4" ht="11.25">
      <c r="A39" s="45" t="s">
        <v>89</v>
      </c>
      <c r="B39" s="129" t="s">
        <v>90</v>
      </c>
      <c r="C39" s="133" t="s">
        <v>59</v>
      </c>
      <c r="D39" s="104"/>
    </row>
    <row r="40" spans="1:4" ht="11.25">
      <c r="A40" s="45" t="s">
        <v>91</v>
      </c>
      <c r="B40" s="129" t="s">
        <v>92</v>
      </c>
      <c r="C40" s="133" t="s">
        <v>59</v>
      </c>
      <c r="D40" s="104"/>
    </row>
    <row r="41" spans="1:4" ht="26.25" customHeight="1">
      <c r="A41" s="39" t="s">
        <v>93</v>
      </c>
      <c r="B41" s="40" t="s">
        <v>373</v>
      </c>
      <c r="C41" s="133" t="s">
        <v>59</v>
      </c>
      <c r="D41" s="91">
        <v>5687.2098480816785</v>
      </c>
    </row>
    <row r="42" spans="1:4" ht="11.25">
      <c r="A42" s="39" t="s">
        <v>94</v>
      </c>
      <c r="B42" s="127" t="s">
        <v>95</v>
      </c>
      <c r="C42" s="133" t="s">
        <v>59</v>
      </c>
      <c r="D42" s="103">
        <v>410.881707291892</v>
      </c>
    </row>
    <row r="43" spans="1:4" ht="11.25">
      <c r="A43" s="39" t="s">
        <v>96</v>
      </c>
      <c r="B43" s="127" t="s">
        <v>97</v>
      </c>
      <c r="C43" s="133" t="s">
        <v>59</v>
      </c>
      <c r="D43" s="103">
        <v>0</v>
      </c>
    </row>
    <row r="44" spans="1:4" ht="22.5">
      <c r="A44" s="39" t="s">
        <v>98</v>
      </c>
      <c r="B44" s="127" t="s">
        <v>99</v>
      </c>
      <c r="C44" s="133" t="s">
        <v>59</v>
      </c>
      <c r="D44" s="106"/>
    </row>
    <row r="45" spans="1:4" ht="11.25">
      <c r="A45" s="39" t="s">
        <v>100</v>
      </c>
      <c r="B45" s="127" t="s">
        <v>101</v>
      </c>
      <c r="C45" s="133" t="s">
        <v>59</v>
      </c>
      <c r="D45" s="106"/>
    </row>
    <row r="46" spans="1:4" ht="15.75" customHeight="1">
      <c r="A46" s="39" t="s">
        <v>102</v>
      </c>
      <c r="B46" s="127" t="s">
        <v>103</v>
      </c>
      <c r="C46" s="133" t="s">
        <v>59</v>
      </c>
      <c r="D46" s="103">
        <v>48.260775725294614</v>
      </c>
    </row>
    <row r="47" spans="1:4" ht="11.25">
      <c r="A47" s="39" t="s">
        <v>104</v>
      </c>
      <c r="B47" s="129" t="s">
        <v>105</v>
      </c>
      <c r="C47" s="133" t="s">
        <v>59</v>
      </c>
      <c r="D47" s="103">
        <v>100.42012007775003</v>
      </c>
    </row>
    <row r="48" spans="1:4" ht="11.25">
      <c r="A48" s="39" t="s">
        <v>106</v>
      </c>
      <c r="B48" s="127" t="s">
        <v>107</v>
      </c>
      <c r="C48" s="133" t="s">
        <v>59</v>
      </c>
      <c r="D48" s="106"/>
    </row>
    <row r="49" spans="1:4" ht="11.25">
      <c r="A49" s="39" t="s">
        <v>108</v>
      </c>
      <c r="B49" s="127" t="s">
        <v>109</v>
      </c>
      <c r="C49" s="133" t="s">
        <v>59</v>
      </c>
      <c r="D49" s="103">
        <v>157.49268632716868</v>
      </c>
    </row>
    <row r="50" spans="1:4" ht="11.25">
      <c r="A50" s="39" t="s">
        <v>110</v>
      </c>
      <c r="B50" s="127" t="s">
        <v>111</v>
      </c>
      <c r="C50" s="133" t="s">
        <v>59</v>
      </c>
      <c r="D50" s="103">
        <v>27.19476691710811</v>
      </c>
    </row>
    <row r="51" spans="1:4" ht="11.25">
      <c r="A51" s="39" t="s">
        <v>112</v>
      </c>
      <c r="B51" s="127" t="s">
        <v>113</v>
      </c>
      <c r="C51" s="133" t="s">
        <v>59</v>
      </c>
      <c r="D51" s="106"/>
    </row>
    <row r="52" spans="1:4" ht="11.25">
      <c r="A52" s="39" t="s">
        <v>114</v>
      </c>
      <c r="B52" s="127" t="s">
        <v>115</v>
      </c>
      <c r="C52" s="133" t="s">
        <v>59</v>
      </c>
      <c r="D52" s="106"/>
    </row>
    <row r="53" spans="1:4" ht="22.5">
      <c r="A53" s="39" t="s">
        <v>116</v>
      </c>
      <c r="B53" s="127" t="s">
        <v>117</v>
      </c>
      <c r="C53" s="133" t="s">
        <v>59</v>
      </c>
      <c r="D53" s="103">
        <v>4942.959791742465</v>
      </c>
    </row>
    <row r="54" spans="1:4" ht="11.25">
      <c r="A54" s="42" t="s">
        <v>49</v>
      </c>
      <c r="B54" s="43" t="s">
        <v>118</v>
      </c>
      <c r="C54" s="134" t="s">
        <v>59</v>
      </c>
      <c r="D54" s="92">
        <v>0</v>
      </c>
    </row>
    <row r="55" spans="1:4" ht="11.25">
      <c r="A55" s="39" t="s">
        <v>119</v>
      </c>
      <c r="B55" s="127" t="s">
        <v>120</v>
      </c>
      <c r="C55" s="133" t="s">
        <v>59</v>
      </c>
      <c r="D55" s="103"/>
    </row>
    <row r="56" spans="1:4" ht="11.25">
      <c r="A56" s="39" t="s">
        <v>121</v>
      </c>
      <c r="B56" s="127" t="s">
        <v>122</v>
      </c>
      <c r="C56" s="133" t="s">
        <v>59</v>
      </c>
      <c r="D56" s="103"/>
    </row>
    <row r="57" spans="1:4" ht="11.25">
      <c r="A57" s="39" t="s">
        <v>123</v>
      </c>
      <c r="B57" s="128" t="s">
        <v>124</v>
      </c>
      <c r="C57" s="133" t="s">
        <v>59</v>
      </c>
      <c r="D57" s="91">
        <v>0</v>
      </c>
    </row>
    <row r="58" spans="1:4" ht="11.25">
      <c r="A58" s="39"/>
      <c r="B58" s="128" t="s">
        <v>24</v>
      </c>
      <c r="C58" s="133"/>
      <c r="D58" s="103"/>
    </row>
    <row r="59" spans="1:4" ht="11.25">
      <c r="A59" s="39"/>
      <c r="B59" s="128" t="s">
        <v>25</v>
      </c>
      <c r="C59" s="133"/>
      <c r="D59" s="103"/>
    </row>
    <row r="60" spans="1:4" ht="11.25">
      <c r="A60" s="39"/>
      <c r="B60" s="128" t="s">
        <v>26</v>
      </c>
      <c r="C60" s="133"/>
      <c r="D60" s="103"/>
    </row>
    <row r="61" spans="1:4" ht="11.25">
      <c r="A61" s="39"/>
      <c r="B61" s="128" t="s">
        <v>27</v>
      </c>
      <c r="C61" s="133"/>
      <c r="D61" s="103"/>
    </row>
    <row r="62" spans="1:4" ht="22.5">
      <c r="A62" s="39" t="s">
        <v>125</v>
      </c>
      <c r="B62" s="127" t="s">
        <v>126</v>
      </c>
      <c r="C62" s="133" t="s">
        <v>59</v>
      </c>
      <c r="D62" s="103"/>
    </row>
    <row r="63" spans="1:4" ht="11.25">
      <c r="A63" s="39" t="s">
        <v>127</v>
      </c>
      <c r="B63" s="127" t="s">
        <v>128</v>
      </c>
      <c r="C63" s="133" t="s">
        <v>59</v>
      </c>
      <c r="D63" s="103"/>
    </row>
    <row r="64" spans="1:4" ht="22.5">
      <c r="A64" s="42" t="s">
        <v>129</v>
      </c>
      <c r="B64" s="43" t="s">
        <v>130</v>
      </c>
      <c r="C64" s="134" t="s">
        <v>59</v>
      </c>
      <c r="D64" s="92">
        <v>47814.087810457175</v>
      </c>
    </row>
    <row r="65" spans="1:4" ht="11.25">
      <c r="A65" s="42"/>
      <c r="B65" s="44" t="s">
        <v>24</v>
      </c>
      <c r="C65" s="134"/>
      <c r="D65" s="92">
        <v>0</v>
      </c>
    </row>
    <row r="66" spans="1:4" ht="11.25">
      <c r="A66" s="42"/>
      <c r="B66" s="44" t="s">
        <v>25</v>
      </c>
      <c r="C66" s="134"/>
      <c r="D66" s="92">
        <v>2655.180454200315</v>
      </c>
    </row>
    <row r="67" spans="1:4" ht="11.25">
      <c r="A67" s="42"/>
      <c r="B67" s="44" t="s">
        <v>26</v>
      </c>
      <c r="C67" s="134"/>
      <c r="D67" s="92">
        <v>14182.506722978827</v>
      </c>
    </row>
    <row r="68" spans="1:4" ht="11.25">
      <c r="A68" s="42"/>
      <c r="B68" s="44" t="s">
        <v>27</v>
      </c>
      <c r="C68" s="134"/>
      <c r="D68" s="92">
        <v>30976.400633278034</v>
      </c>
    </row>
    <row r="69" spans="1:4" ht="11.25">
      <c r="A69" s="39"/>
      <c r="B69" s="40"/>
      <c r="C69" s="133"/>
      <c r="D69" s="96"/>
    </row>
    <row r="70" spans="1:4" ht="22.5">
      <c r="A70" s="42" t="s">
        <v>131</v>
      </c>
      <c r="B70" s="43" t="s">
        <v>132</v>
      </c>
      <c r="C70" s="134" t="s">
        <v>59</v>
      </c>
      <c r="D70" s="92">
        <v>1805.6143329504137</v>
      </c>
    </row>
    <row r="71" spans="1:4" ht="22.5">
      <c r="A71" s="39" t="s">
        <v>133</v>
      </c>
      <c r="B71" s="128" t="s">
        <v>134</v>
      </c>
      <c r="C71" s="133" t="s">
        <v>59</v>
      </c>
      <c r="D71" s="91">
        <v>0</v>
      </c>
    </row>
    <row r="72" spans="1:4" ht="11.25">
      <c r="A72" s="39"/>
      <c r="B72" s="128" t="s">
        <v>24</v>
      </c>
      <c r="C72" s="133"/>
      <c r="D72" s="103"/>
    </row>
    <row r="73" spans="1:4" ht="11.25">
      <c r="A73" s="39"/>
      <c r="B73" s="128" t="s">
        <v>25</v>
      </c>
      <c r="C73" s="133"/>
      <c r="D73" s="103"/>
    </row>
    <row r="74" spans="1:4" ht="11.25">
      <c r="A74" s="39"/>
      <c r="B74" s="128" t="s">
        <v>26</v>
      </c>
      <c r="C74" s="133"/>
      <c r="D74" s="103"/>
    </row>
    <row r="75" spans="1:4" ht="11.25">
      <c r="A75" s="39"/>
      <c r="B75" s="128" t="s">
        <v>27</v>
      </c>
      <c r="C75" s="133"/>
      <c r="D75" s="103"/>
    </row>
    <row r="76" spans="1:4" ht="11.25">
      <c r="A76" s="39" t="s">
        <v>135</v>
      </c>
      <c r="B76" s="126" t="s">
        <v>136</v>
      </c>
      <c r="C76" s="133" t="s">
        <v>59</v>
      </c>
      <c r="D76" s="103"/>
    </row>
    <row r="77" spans="1:4" ht="22.5">
      <c r="A77" s="39" t="s">
        <v>137</v>
      </c>
      <c r="B77" s="126" t="s">
        <v>138</v>
      </c>
      <c r="C77" s="133" t="s">
        <v>59</v>
      </c>
      <c r="D77" s="103">
        <v>1805.6143329504137</v>
      </c>
    </row>
    <row r="78" spans="1:4" ht="11.25">
      <c r="A78" s="39" t="s">
        <v>139</v>
      </c>
      <c r="B78" s="126" t="s">
        <v>140</v>
      </c>
      <c r="C78" s="133" t="s">
        <v>59</v>
      </c>
      <c r="D78" s="103"/>
    </row>
    <row r="79" spans="1:4" ht="11.25">
      <c r="A79" s="39" t="s">
        <v>141</v>
      </c>
      <c r="B79" s="128" t="s">
        <v>374</v>
      </c>
      <c r="C79" s="133" t="s">
        <v>59</v>
      </c>
      <c r="D79" s="103"/>
    </row>
    <row r="80" spans="1:4" ht="11.25">
      <c r="A80" s="39"/>
      <c r="B80" s="40"/>
      <c r="C80" s="133"/>
      <c r="D80" s="96"/>
    </row>
    <row r="81" spans="1:4" ht="22.5">
      <c r="A81" s="39"/>
      <c r="B81" s="128" t="s">
        <v>142</v>
      </c>
      <c r="C81" s="133" t="s">
        <v>59</v>
      </c>
      <c r="D81" s="105">
        <v>87.51588</v>
      </c>
    </row>
    <row r="82" spans="1:4" ht="11.25">
      <c r="A82" s="39"/>
      <c r="B82" s="40"/>
      <c r="C82" s="133"/>
      <c r="D82" s="96"/>
    </row>
    <row r="83" spans="1:4" ht="11.25">
      <c r="A83" s="39" t="s">
        <v>143</v>
      </c>
      <c r="B83" s="40" t="s">
        <v>144</v>
      </c>
      <c r="C83" s="133" t="s">
        <v>59</v>
      </c>
      <c r="D83" s="91">
        <v>2257.017916188017</v>
      </c>
    </row>
    <row r="84" spans="1:4" ht="11.25">
      <c r="A84" s="39" t="s">
        <v>145</v>
      </c>
      <c r="B84" s="128" t="s">
        <v>146</v>
      </c>
      <c r="C84" s="133" t="s">
        <v>59</v>
      </c>
      <c r="D84" s="91">
        <v>451.40358323760336</v>
      </c>
    </row>
    <row r="85" spans="1:4" ht="11.25">
      <c r="A85" s="39"/>
      <c r="B85" s="128" t="s">
        <v>24</v>
      </c>
      <c r="C85" s="133"/>
      <c r="D85" s="91">
        <v>0</v>
      </c>
    </row>
    <row r="86" spans="1:4" ht="11.25">
      <c r="A86" s="39"/>
      <c r="B86" s="128" t="s">
        <v>25</v>
      </c>
      <c r="C86" s="133"/>
      <c r="D86" s="91">
        <v>25.070717043473635</v>
      </c>
    </row>
    <row r="87" spans="1:4" ht="11.25">
      <c r="A87" s="39"/>
      <c r="B87" s="128" t="s">
        <v>26</v>
      </c>
      <c r="C87" s="133"/>
      <c r="D87" s="91">
        <v>133.84782094092978</v>
      </c>
    </row>
    <row r="88" spans="1:4" ht="11.25">
      <c r="A88" s="39"/>
      <c r="B88" s="128" t="s">
        <v>27</v>
      </c>
      <c r="C88" s="133"/>
      <c r="D88" s="91">
        <v>292.4850452531999</v>
      </c>
    </row>
    <row r="89" spans="1:4" ht="11.25">
      <c r="A89" s="39"/>
      <c r="B89" s="40"/>
      <c r="C89" s="133"/>
      <c r="D89" s="96"/>
    </row>
    <row r="90" spans="1:4" ht="11.25">
      <c r="A90" s="39"/>
      <c r="B90" s="128" t="s">
        <v>147</v>
      </c>
      <c r="C90" s="133" t="s">
        <v>59</v>
      </c>
      <c r="D90" s="103"/>
    </row>
    <row r="91" spans="1:4" ht="11.25">
      <c r="A91" s="39"/>
      <c r="B91" s="40"/>
      <c r="C91" s="133"/>
      <c r="D91" s="96"/>
    </row>
    <row r="92" spans="1:4" ht="11.25">
      <c r="A92" s="39" t="s">
        <v>148</v>
      </c>
      <c r="B92" s="40" t="s">
        <v>149</v>
      </c>
      <c r="C92" s="133" t="s">
        <v>59</v>
      </c>
      <c r="D92" s="91">
        <v>2257.017916188017</v>
      </c>
    </row>
    <row r="93" spans="1:4" ht="11.25">
      <c r="A93" s="39"/>
      <c r="B93" s="44" t="s">
        <v>24</v>
      </c>
      <c r="C93" s="133"/>
      <c r="D93" s="91">
        <v>0</v>
      </c>
    </row>
    <row r="94" spans="1:4" ht="11.25">
      <c r="A94" s="39"/>
      <c r="B94" s="44" t="s">
        <v>25</v>
      </c>
      <c r="C94" s="133"/>
      <c r="D94" s="91">
        <v>125.35358521736818</v>
      </c>
    </row>
    <row r="95" spans="1:4" ht="11.25">
      <c r="A95" s="39"/>
      <c r="B95" s="44" t="s">
        <v>26</v>
      </c>
      <c r="C95" s="133"/>
      <c r="D95" s="91">
        <v>669.2391047046489</v>
      </c>
    </row>
    <row r="96" spans="1:4" ht="11.25">
      <c r="A96" s="39"/>
      <c r="B96" s="44" t="s">
        <v>27</v>
      </c>
      <c r="C96" s="133"/>
      <c r="D96" s="91">
        <v>1462.4252262659998</v>
      </c>
    </row>
    <row r="97" spans="1:4" ht="11.25">
      <c r="A97" s="39"/>
      <c r="B97" s="40"/>
      <c r="C97" s="133"/>
      <c r="D97" s="96"/>
    </row>
    <row r="98" spans="1:4" s="46" customFormat="1" ht="11.25">
      <c r="A98" s="42" t="s">
        <v>150</v>
      </c>
      <c r="B98" s="43" t="s">
        <v>151</v>
      </c>
      <c r="C98" s="134" t="s">
        <v>59</v>
      </c>
      <c r="D98" s="92">
        <v>50071.10572664519</v>
      </c>
    </row>
    <row r="99" spans="1:4" s="49" customFormat="1" ht="11.25">
      <c r="A99" s="47"/>
      <c r="B99" s="48" t="s">
        <v>375</v>
      </c>
      <c r="C99" s="135"/>
      <c r="D99" s="97"/>
    </row>
    <row r="100" spans="1:4" ht="11.25">
      <c r="A100" s="39"/>
      <c r="B100" s="40" t="s">
        <v>152</v>
      </c>
      <c r="C100" s="133"/>
      <c r="D100" s="98"/>
    </row>
    <row r="101" spans="1:4" ht="11.25">
      <c r="A101" s="39" t="s">
        <v>153</v>
      </c>
      <c r="B101" s="40" t="s">
        <v>154</v>
      </c>
      <c r="C101" s="133" t="s">
        <v>155</v>
      </c>
      <c r="D101" s="91">
        <v>4.720403587192133</v>
      </c>
    </row>
    <row r="102" spans="1:4" ht="11.25">
      <c r="A102" s="39" t="s">
        <v>156</v>
      </c>
      <c r="B102" s="40" t="s">
        <v>157</v>
      </c>
      <c r="C102" s="133" t="s">
        <v>158</v>
      </c>
      <c r="D102" s="91">
        <v>29.521473627679878</v>
      </c>
    </row>
    <row r="103" spans="1:4" ht="11.25">
      <c r="A103" s="39"/>
      <c r="B103" s="40"/>
      <c r="C103" s="133"/>
      <c r="D103" s="96"/>
    </row>
    <row r="104" spans="1:4" ht="11.25" outlineLevel="1">
      <c r="A104" s="39" t="s">
        <v>159</v>
      </c>
      <c r="B104" s="40" t="s">
        <v>160</v>
      </c>
      <c r="C104" s="133" t="s">
        <v>59</v>
      </c>
      <c r="D104" s="91">
        <v>0</v>
      </c>
    </row>
    <row r="105" spans="1:4" ht="11.25" outlineLevel="1">
      <c r="A105" s="39"/>
      <c r="B105" s="40" t="s">
        <v>161</v>
      </c>
      <c r="C105" s="133"/>
      <c r="D105" s="96"/>
    </row>
    <row r="106" spans="1:4" ht="11.25" outlineLevel="1">
      <c r="A106" s="39" t="s">
        <v>162</v>
      </c>
      <c r="B106" s="40" t="s">
        <v>163</v>
      </c>
      <c r="C106" s="133" t="s">
        <v>59</v>
      </c>
      <c r="D106" s="91">
        <v>0</v>
      </c>
    </row>
    <row r="107" spans="1:4" ht="11.25" outlineLevel="1">
      <c r="A107" s="39" t="s">
        <v>164</v>
      </c>
      <c r="B107" s="40" t="s">
        <v>165</v>
      </c>
      <c r="C107" s="133" t="s">
        <v>59</v>
      </c>
      <c r="D107" s="106"/>
    </row>
    <row r="108" spans="1:4" ht="11.25" outlineLevel="1">
      <c r="A108" s="39" t="s">
        <v>166</v>
      </c>
      <c r="B108" s="40" t="s">
        <v>167</v>
      </c>
      <c r="C108" s="133" t="s">
        <v>59</v>
      </c>
      <c r="D108" s="106"/>
    </row>
    <row r="109" spans="1:4" ht="11.25" outlineLevel="1">
      <c r="A109" s="39" t="s">
        <v>168</v>
      </c>
      <c r="B109" s="40" t="s">
        <v>169</v>
      </c>
      <c r="C109" s="133" t="s">
        <v>59</v>
      </c>
      <c r="D109" s="106"/>
    </row>
    <row r="110" spans="1:4" ht="11.25" outlineLevel="1">
      <c r="A110" s="39" t="s">
        <v>170</v>
      </c>
      <c r="B110" s="40" t="s">
        <v>171</v>
      </c>
      <c r="C110" s="133" t="s">
        <v>59</v>
      </c>
      <c r="D110" s="106"/>
    </row>
    <row r="111" spans="1:4" ht="11.25" outlineLevel="1">
      <c r="A111" s="39" t="s">
        <v>172</v>
      </c>
      <c r="B111" s="40" t="s">
        <v>173</v>
      </c>
      <c r="C111" s="133" t="s">
        <v>59</v>
      </c>
      <c r="D111" s="106"/>
    </row>
    <row r="112" spans="1:4" ht="11.25" outlineLevel="1">
      <c r="A112" s="39" t="s">
        <v>174</v>
      </c>
      <c r="B112" s="40" t="s">
        <v>175</v>
      </c>
      <c r="C112" s="133" t="s">
        <v>59</v>
      </c>
      <c r="D112" s="106"/>
    </row>
    <row r="113" spans="1:4" ht="11.25" outlineLevel="1">
      <c r="A113" s="39" t="s">
        <v>176</v>
      </c>
      <c r="B113" s="40" t="s">
        <v>177</v>
      </c>
      <c r="C113" s="133" t="s">
        <v>59</v>
      </c>
      <c r="D113" s="99">
        <v>0</v>
      </c>
    </row>
    <row r="114" spans="1:4" ht="11.25" outlineLevel="1">
      <c r="A114" s="39" t="s">
        <v>178</v>
      </c>
      <c r="B114" s="40" t="s">
        <v>179</v>
      </c>
      <c r="C114" s="133" t="s">
        <v>59</v>
      </c>
      <c r="D114" s="106"/>
    </row>
    <row r="115" spans="1:4" ht="11.25" outlineLevel="1">
      <c r="A115" s="39" t="s">
        <v>180</v>
      </c>
      <c r="B115" s="40" t="s">
        <v>181</v>
      </c>
      <c r="C115" s="133" t="s">
        <v>59</v>
      </c>
      <c r="D115" s="106"/>
    </row>
    <row r="116" spans="1:4" ht="11.25" outlineLevel="1">
      <c r="A116" s="39" t="s">
        <v>182</v>
      </c>
      <c r="B116" s="40" t="s">
        <v>183</v>
      </c>
      <c r="C116" s="133" t="s">
        <v>59</v>
      </c>
      <c r="D116" s="106"/>
    </row>
    <row r="117" spans="1:4" ht="11.25" outlineLevel="1">
      <c r="A117" s="39" t="s">
        <v>184</v>
      </c>
      <c r="B117" s="40" t="s">
        <v>175</v>
      </c>
      <c r="C117" s="133" t="s">
        <v>59</v>
      </c>
      <c r="D117" s="106"/>
    </row>
    <row r="118" spans="1:4" ht="11.25">
      <c r="A118" s="39"/>
      <c r="B118" s="40"/>
      <c r="C118" s="133"/>
      <c r="D118" s="96"/>
    </row>
    <row r="119" spans="1:4" ht="11.25">
      <c r="A119" s="39" t="s">
        <v>185</v>
      </c>
      <c r="B119" s="40" t="s">
        <v>186</v>
      </c>
      <c r="C119" s="133"/>
      <c r="D119" s="96"/>
    </row>
    <row r="120" spans="1:4" ht="11.25">
      <c r="A120" s="39" t="s">
        <v>187</v>
      </c>
      <c r="B120" s="40" t="s">
        <v>188</v>
      </c>
      <c r="C120" s="133" t="s">
        <v>155</v>
      </c>
      <c r="D120" s="107">
        <v>20</v>
      </c>
    </row>
    <row r="121" spans="1:4" ht="11.25">
      <c r="A121" s="39" t="s">
        <v>189</v>
      </c>
      <c r="B121" s="40" t="s">
        <v>190</v>
      </c>
      <c r="C121" s="133" t="s">
        <v>155</v>
      </c>
      <c r="D121" s="106">
        <v>30</v>
      </c>
    </row>
    <row r="122" spans="1:4" ht="11.25">
      <c r="A122" s="39"/>
      <c r="B122" s="40"/>
      <c r="C122" s="133"/>
      <c r="D122" s="100"/>
    </row>
    <row r="123" spans="1:4" ht="11.25">
      <c r="A123" s="39"/>
      <c r="B123" s="40" t="s">
        <v>191</v>
      </c>
      <c r="C123" s="133"/>
      <c r="D123" s="99">
        <v>1696.091</v>
      </c>
    </row>
    <row r="124" spans="1:4" ht="12" thickBot="1">
      <c r="A124" s="39"/>
      <c r="B124" s="44" t="s">
        <v>24</v>
      </c>
      <c r="C124" s="133"/>
      <c r="D124" s="101">
        <v>0</v>
      </c>
    </row>
    <row r="125" spans="1:4" ht="12" thickBot="1">
      <c r="A125" s="39"/>
      <c r="B125" s="44" t="s">
        <v>25</v>
      </c>
      <c r="C125" s="133"/>
      <c r="D125" s="101">
        <v>94.2</v>
      </c>
    </row>
    <row r="126" spans="1:4" ht="12" thickBot="1">
      <c r="A126" s="39"/>
      <c r="B126" s="44" t="s">
        <v>26</v>
      </c>
      <c r="C126" s="133"/>
      <c r="D126" s="101">
        <v>502.916</v>
      </c>
    </row>
    <row r="127" spans="1:4" ht="12" thickBot="1">
      <c r="A127" s="50"/>
      <c r="B127" s="51" t="s">
        <v>27</v>
      </c>
      <c r="C127" s="136"/>
      <c r="D127" s="101">
        <v>1098.975</v>
      </c>
    </row>
    <row r="128" spans="1:4" ht="11.25">
      <c r="A128" s="52"/>
      <c r="B128" s="52"/>
      <c r="C128" s="131"/>
      <c r="D128" s="52"/>
    </row>
    <row r="129" ht="11.25">
      <c r="C129" s="137"/>
    </row>
    <row r="130" ht="11.25">
      <c r="C130" s="137"/>
    </row>
    <row r="131" ht="11.25">
      <c r="C131" s="137"/>
    </row>
    <row r="132" ht="11.25">
      <c r="C132" s="137"/>
    </row>
    <row r="133" ht="11.25">
      <c r="C133" s="137"/>
    </row>
    <row r="134" ht="11.25">
      <c r="C134" s="137"/>
    </row>
    <row r="135" ht="11.25">
      <c r="B135"/>
    </row>
    <row r="136" ht="11.25">
      <c r="B136"/>
    </row>
    <row r="137" ht="11.25">
      <c r="B137"/>
    </row>
    <row r="138" ht="11.25">
      <c r="B138"/>
    </row>
    <row r="139" ht="11.25">
      <c r="B139"/>
    </row>
  </sheetData>
  <sheetProtection formatCells="0" formatColumns="0" formatRows="0"/>
  <mergeCells count="12">
    <mergeCell ref="A6:A8"/>
    <mergeCell ref="C6:C8"/>
    <mergeCell ref="D6:D7"/>
    <mergeCell ref="A1:B1"/>
    <mergeCell ref="A2:B2"/>
    <mergeCell ref="A3:B3"/>
    <mergeCell ref="A4:B4"/>
    <mergeCell ref="A5:D5"/>
    <mergeCell ref="C1:D1"/>
    <mergeCell ref="C2:D2"/>
    <mergeCell ref="C3:D3"/>
    <mergeCell ref="C4:D4"/>
  </mergeCells>
  <dataValidations count="1">
    <dataValidation type="decimal" allowBlank="1" showInputMessage="1" showErrorMessage="1" error="Ввведеное значение неверно" sqref="D124:D127 D120:D121 D114:D117 D107:D112 D90 D81 D72:D79 D58:D63 D55:D56 D42:D53 D38:D40 D32:D36 D28:D29 D18:D19 D15:D16">
      <formula1>-1000000000000000</formula1>
      <formula2>1000000000000000</formula2>
    </dataValidation>
  </dataValidations>
  <printOptions/>
  <pageMargins left="1.3385826771653544" right="0.35433070866141736" top="0.3937007874015748" bottom="0.3937007874015748" header="0.5118110236220472" footer="0.5118110236220472"/>
  <pageSetup fitToHeight="2" fitToWidth="1" horizontalDpi="600" verticalDpi="600" orientation="portrait" paperSize="9" scale="83" r:id="rId1"/>
  <rowBreaks count="1" manualBreakCount="1"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J301"/>
  <sheetViews>
    <sheetView zoomScale="85" zoomScaleNormal="85" zoomScalePageLayoutView="0" workbookViewId="0" topLeftCell="A2">
      <pane ySplit="6" topLeftCell="A8" activePane="bottomLeft" state="frozen"/>
      <selection pane="topLeft" activeCell="A2" sqref="A2"/>
      <selection pane="bottomLeft" activeCell="I9" sqref="I9"/>
    </sheetView>
  </sheetViews>
  <sheetFormatPr defaultColWidth="9.140625" defaultRowHeight="11.25"/>
  <cols>
    <col min="1" max="1" width="5.140625" style="56" customWidth="1"/>
    <col min="2" max="2" width="41.7109375" style="59" customWidth="1"/>
    <col min="3" max="3" width="12.57421875" style="59" hidden="1" customWidth="1"/>
    <col min="4" max="4" width="11.7109375" style="56" customWidth="1"/>
    <col min="5" max="5" width="13.00390625" style="56" customWidth="1"/>
    <col min="6" max="6" width="12.140625" style="56" customWidth="1"/>
    <col min="7" max="7" width="13.8515625" style="56" customWidth="1"/>
    <col min="8" max="8" width="14.28125" style="56" customWidth="1"/>
    <col min="9" max="9" width="12.7109375" style="67" customWidth="1"/>
    <col min="10" max="10" width="11.7109375" style="56" customWidth="1"/>
    <col min="11" max="16384" width="9.140625" style="56" customWidth="1"/>
  </cols>
  <sheetData>
    <row r="1" spans="1:9" ht="12.75" hidden="1">
      <c r="A1" s="30" t="e">
        <f>#REF!</f>
        <v>#REF!</v>
      </c>
      <c r="B1" s="75" t="e">
        <f>#REF!</f>
        <v>#REF!</v>
      </c>
      <c r="I1" s="56" t="s">
        <v>195</v>
      </c>
    </row>
    <row r="2" spans="1:9" ht="40.5" customHeight="1">
      <c r="A2" s="154" t="s">
        <v>196</v>
      </c>
      <c r="B2" s="154"/>
      <c r="C2" s="154"/>
      <c r="D2" s="154"/>
      <c r="E2" s="154"/>
      <c r="F2" s="154"/>
      <c r="G2" s="154"/>
      <c r="H2" s="154"/>
      <c r="I2" s="154"/>
    </row>
    <row r="3" spans="1:9" ht="15" customHeight="1" thickBot="1">
      <c r="A3" s="57"/>
      <c r="B3" s="60"/>
      <c r="C3" s="60"/>
      <c r="D3" s="57"/>
      <c r="E3" s="57"/>
      <c r="F3" s="57"/>
      <c r="G3" s="57"/>
      <c r="H3" s="57"/>
      <c r="I3" s="58"/>
    </row>
    <row r="4" spans="1:10" ht="40.5" customHeight="1">
      <c r="A4" s="31" t="s">
        <v>42</v>
      </c>
      <c r="B4" s="32" t="s">
        <v>197</v>
      </c>
      <c r="C4" s="32"/>
      <c r="D4" s="32" t="s">
        <v>198</v>
      </c>
      <c r="E4" s="61" t="s">
        <v>365</v>
      </c>
      <c r="F4" s="61" t="s">
        <v>369</v>
      </c>
      <c r="G4" s="61" t="s">
        <v>368</v>
      </c>
      <c r="H4" s="61" t="s">
        <v>367</v>
      </c>
      <c r="I4" s="61" t="s">
        <v>366</v>
      </c>
      <c r="J4" s="74" t="s">
        <v>23</v>
      </c>
    </row>
    <row r="5" spans="1:10" ht="40.5" customHeight="1" hidden="1">
      <c r="A5" s="6"/>
      <c r="B5" s="4"/>
      <c r="C5" s="4"/>
      <c r="D5" s="4"/>
      <c r="E5" s="87" t="s">
        <v>41</v>
      </c>
      <c r="F5" s="88" t="s">
        <v>40</v>
      </c>
      <c r="G5" s="87" t="s">
        <v>41</v>
      </c>
      <c r="H5" s="88" t="s">
        <v>40</v>
      </c>
      <c r="I5" s="87" t="s">
        <v>41</v>
      </c>
      <c r="J5" s="89" t="s">
        <v>324</v>
      </c>
    </row>
    <row r="6" spans="1:10" ht="40.5" customHeight="1" hidden="1">
      <c r="A6" s="6"/>
      <c r="B6" s="4"/>
      <c r="C6" s="4"/>
      <c r="D6" s="4"/>
      <c r="E6" s="88">
        <v>2006</v>
      </c>
      <c r="F6" s="88">
        <v>2006</v>
      </c>
      <c r="G6" s="88">
        <v>2007</v>
      </c>
      <c r="H6" s="88">
        <v>2007</v>
      </c>
      <c r="I6" s="88">
        <v>2008</v>
      </c>
      <c r="J6" s="89"/>
    </row>
    <row r="7" spans="1:10" ht="11.25">
      <c r="A7" s="6">
        <v>1</v>
      </c>
      <c r="B7" s="4">
        <v>2</v>
      </c>
      <c r="C7" s="4"/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76"/>
    </row>
    <row r="8" spans="1:10" ht="24" customHeight="1">
      <c r="A8" s="54" t="s">
        <v>28</v>
      </c>
      <c r="B8" s="44" t="s">
        <v>199</v>
      </c>
      <c r="C8" s="44" t="s">
        <v>29</v>
      </c>
      <c r="D8" s="84" t="s">
        <v>192</v>
      </c>
      <c r="E8" s="70" t="e">
        <f>SUM(E9:E10,E14)</f>
        <v>#REF!</v>
      </c>
      <c r="F8" s="70" t="e">
        <f>SUM(F9:F10,F14)</f>
        <v>#REF!</v>
      </c>
      <c r="G8" s="70" t="e">
        <f>SUM(G9:G10,G14)</f>
        <v>#REF!</v>
      </c>
      <c r="H8" s="70" t="e">
        <f>SUM(H9:H10,H14)</f>
        <v>#REF!</v>
      </c>
      <c r="I8" s="70">
        <f>SUM(I9:I10,I14)</f>
        <v>47814.087810457175</v>
      </c>
      <c r="J8" s="81">
        <f>IF(ISERROR(I8/G8),0,I8/G8)</f>
        <v>0</v>
      </c>
    </row>
    <row r="9" spans="1:10" ht="11.25">
      <c r="A9" s="54"/>
      <c r="B9" s="44" t="s">
        <v>24</v>
      </c>
      <c r="C9" s="44" t="s">
        <v>30</v>
      </c>
      <c r="D9" s="84"/>
      <c r="E9" s="62" t="e">
        <f>'Предложения ВГПУ ООО "ГДК"'!#REF!</f>
        <v>#REF!</v>
      </c>
      <c r="F9" s="62" t="e">
        <f>'Предложения ВГПУ ООО "ГДК"'!#REF!</f>
        <v>#REF!</v>
      </c>
      <c r="G9" s="62" t="e">
        <f>'Предложения ВГПУ ООО "ГДК"'!#REF!</f>
        <v>#REF!</v>
      </c>
      <c r="H9" s="62" t="e">
        <f>'Предложения ВГПУ ООО "ГДК"'!#REF!</f>
        <v>#REF!</v>
      </c>
      <c r="I9" s="62">
        <f>'Предложения ВГПУ ООО "ГДК"'!D65</f>
        <v>0</v>
      </c>
      <c r="J9" s="81">
        <f>IF(ISERROR(I9/G9),0,I9/G9)</f>
        <v>0</v>
      </c>
    </row>
    <row r="10" spans="1:10" ht="11.25">
      <c r="A10" s="54"/>
      <c r="B10" s="44" t="s">
        <v>200</v>
      </c>
      <c r="C10" s="44" t="s">
        <v>31</v>
      </c>
      <c r="D10" s="84"/>
      <c r="E10" s="71" t="e">
        <f>E12+E13</f>
        <v>#REF!</v>
      </c>
      <c r="F10" s="71" t="e">
        <f>F12+F13</f>
        <v>#REF!</v>
      </c>
      <c r="G10" s="71" t="e">
        <f>G12+G13</f>
        <v>#REF!</v>
      </c>
      <c r="H10" s="71" t="e">
        <f>H12+H13</f>
        <v>#REF!</v>
      </c>
      <c r="I10" s="71">
        <f>I12+I13</f>
        <v>16837.68717717914</v>
      </c>
      <c r="J10" s="81">
        <f>IF(ISERROR(I10/G10),0,I10/G10)</f>
        <v>0</v>
      </c>
    </row>
    <row r="11" spans="1:10" ht="11.25">
      <c r="A11" s="54"/>
      <c r="B11" s="44" t="s">
        <v>201</v>
      </c>
      <c r="C11" s="44"/>
      <c r="D11" s="84"/>
      <c r="E11" s="34"/>
      <c r="F11" s="34"/>
      <c r="G11" s="34"/>
      <c r="H11" s="34"/>
      <c r="I11" s="34"/>
      <c r="J11" s="80"/>
    </row>
    <row r="12" spans="1:10" ht="11.25">
      <c r="A12" s="54"/>
      <c r="B12" s="44" t="s">
        <v>25</v>
      </c>
      <c r="C12" s="44" t="s">
        <v>321</v>
      </c>
      <c r="D12" s="84"/>
      <c r="E12" s="62" t="e">
        <f>'Предложения ВГПУ ООО "ГДК"'!#REF!</f>
        <v>#REF!</v>
      </c>
      <c r="F12" s="62" t="e">
        <f>'Предложения ВГПУ ООО "ГДК"'!#REF!</f>
        <v>#REF!</v>
      </c>
      <c r="G12" s="62" t="e">
        <f>'Предложения ВГПУ ООО "ГДК"'!#REF!</f>
        <v>#REF!</v>
      </c>
      <c r="H12" s="62" t="e">
        <f>'Предложения ВГПУ ООО "ГДК"'!#REF!</f>
        <v>#REF!</v>
      </c>
      <c r="I12" s="62">
        <f>'Предложения ВГПУ ООО "ГДК"'!D66</f>
        <v>2655.180454200315</v>
      </c>
      <c r="J12" s="81">
        <f aca="true" t="shared" si="0" ref="J12:J17">IF(ISERROR(I12/G12),0,I12/G12)</f>
        <v>0</v>
      </c>
    </row>
    <row r="13" spans="1:10" ht="11.25">
      <c r="A13" s="54"/>
      <c r="B13" s="44" t="s">
        <v>26</v>
      </c>
      <c r="C13" s="44" t="s">
        <v>325</v>
      </c>
      <c r="D13" s="84"/>
      <c r="E13" s="62" t="e">
        <f>'Предложения ВГПУ ООО "ГДК"'!#REF!</f>
        <v>#REF!</v>
      </c>
      <c r="F13" s="62" t="e">
        <f>'Предложения ВГПУ ООО "ГДК"'!#REF!</f>
        <v>#REF!</v>
      </c>
      <c r="G13" s="62" t="e">
        <f>'Предложения ВГПУ ООО "ГДК"'!#REF!</f>
        <v>#REF!</v>
      </c>
      <c r="H13" s="62" t="e">
        <f>'Предложения ВГПУ ООО "ГДК"'!#REF!</f>
        <v>#REF!</v>
      </c>
      <c r="I13" s="62">
        <f>'Предложения ВГПУ ООО "ГДК"'!D67</f>
        <v>14182.506722978827</v>
      </c>
      <c r="J13" s="81">
        <f t="shared" si="0"/>
        <v>0</v>
      </c>
    </row>
    <row r="14" spans="1:10" ht="11.25">
      <c r="A14" s="54"/>
      <c r="B14" s="44" t="s">
        <v>27</v>
      </c>
      <c r="C14" s="44" t="s">
        <v>32</v>
      </c>
      <c r="D14" s="84"/>
      <c r="E14" s="62" t="e">
        <f>'Предложения ВГПУ ООО "ГДК"'!#REF!</f>
        <v>#REF!</v>
      </c>
      <c r="F14" s="62" t="e">
        <f>'Предложения ВГПУ ООО "ГДК"'!#REF!</f>
        <v>#REF!</v>
      </c>
      <c r="G14" s="62" t="e">
        <f>'Предложения ВГПУ ООО "ГДК"'!#REF!</f>
        <v>#REF!</v>
      </c>
      <c r="H14" s="62" t="e">
        <f>'Предложения ВГПУ ООО "ГДК"'!#REF!</f>
        <v>#REF!</v>
      </c>
      <c r="I14" s="62">
        <f>'Предложения ВГПУ ООО "ГДК"'!D68</f>
        <v>30976.400633278034</v>
      </c>
      <c r="J14" s="81">
        <f t="shared" si="0"/>
        <v>0</v>
      </c>
    </row>
    <row r="15" spans="1:10" ht="24" customHeight="1">
      <c r="A15" s="54" t="s">
        <v>33</v>
      </c>
      <c r="B15" s="44" t="s">
        <v>202</v>
      </c>
      <c r="C15" s="44" t="s">
        <v>34</v>
      </c>
      <c r="D15" s="84" t="s">
        <v>192</v>
      </c>
      <c r="E15" s="70" t="e">
        <f>SUM(E16:E17,E21)</f>
        <v>#REF!</v>
      </c>
      <c r="F15" s="70" t="e">
        <f>SUM(F16:F17,F21)</f>
        <v>#REF!</v>
      </c>
      <c r="G15" s="70" t="e">
        <f>SUM(G16:G17,G21)</f>
        <v>#REF!</v>
      </c>
      <c r="H15" s="70" t="e">
        <f>SUM(H16:H17,H21)</f>
        <v>#REF!</v>
      </c>
      <c r="I15" s="70">
        <f>SUM(I16:I17,I21)</f>
        <v>2257.017916188017</v>
      </c>
      <c r="J15" s="81">
        <f t="shared" si="0"/>
        <v>0</v>
      </c>
    </row>
    <row r="16" spans="1:10" ht="11.25">
      <c r="A16" s="54"/>
      <c r="B16" s="44" t="s">
        <v>24</v>
      </c>
      <c r="C16" s="44" t="s">
        <v>35</v>
      </c>
      <c r="D16" s="84"/>
      <c r="E16" s="62" t="e">
        <f>'Предложения ВГПУ ООО "ГДК"'!#REF!</f>
        <v>#REF!</v>
      </c>
      <c r="F16" s="62" t="e">
        <f>'Предложения ВГПУ ООО "ГДК"'!#REF!</f>
        <v>#REF!</v>
      </c>
      <c r="G16" s="62" t="e">
        <f>'Предложения ВГПУ ООО "ГДК"'!#REF!</f>
        <v>#REF!</v>
      </c>
      <c r="H16" s="62" t="e">
        <f>'Предложения ВГПУ ООО "ГДК"'!#REF!</f>
        <v>#REF!</v>
      </c>
      <c r="I16" s="62">
        <f>'Предложения ВГПУ ООО "ГДК"'!D93</f>
        <v>0</v>
      </c>
      <c r="J16" s="81">
        <f t="shared" si="0"/>
        <v>0</v>
      </c>
    </row>
    <row r="17" spans="1:10" ht="11.25">
      <c r="A17" s="54"/>
      <c r="B17" s="44" t="s">
        <v>200</v>
      </c>
      <c r="C17" s="44" t="s">
        <v>322</v>
      </c>
      <c r="D17" s="84"/>
      <c r="E17" s="71" t="e">
        <f>E19+E20</f>
        <v>#REF!</v>
      </c>
      <c r="F17" s="71" t="e">
        <f>F19+F20</f>
        <v>#REF!</v>
      </c>
      <c r="G17" s="71" t="e">
        <f>G19+G20</f>
        <v>#REF!</v>
      </c>
      <c r="H17" s="71" t="e">
        <f>H19+H20</f>
        <v>#REF!</v>
      </c>
      <c r="I17" s="71">
        <f>I19+I20</f>
        <v>794.592689922017</v>
      </c>
      <c r="J17" s="81">
        <f t="shared" si="0"/>
        <v>0</v>
      </c>
    </row>
    <row r="18" spans="1:10" ht="11.25">
      <c r="A18" s="54"/>
      <c r="B18" s="44" t="s">
        <v>201</v>
      </c>
      <c r="C18" s="44"/>
      <c r="D18" s="84"/>
      <c r="E18" s="34"/>
      <c r="F18" s="34"/>
      <c r="G18" s="34"/>
      <c r="H18" s="34"/>
      <c r="I18" s="34"/>
      <c r="J18" s="80"/>
    </row>
    <row r="19" spans="1:10" ht="11.25">
      <c r="A19" s="54"/>
      <c r="B19" s="44" t="s">
        <v>25</v>
      </c>
      <c r="C19" s="44" t="s">
        <v>326</v>
      </c>
      <c r="D19" s="84"/>
      <c r="E19" s="62" t="e">
        <f>'Предложения ВГПУ ООО "ГДК"'!#REF!</f>
        <v>#REF!</v>
      </c>
      <c r="F19" s="62" t="e">
        <f>'Предложения ВГПУ ООО "ГДК"'!#REF!</f>
        <v>#REF!</v>
      </c>
      <c r="G19" s="62" t="e">
        <f>'Предложения ВГПУ ООО "ГДК"'!#REF!</f>
        <v>#REF!</v>
      </c>
      <c r="H19" s="62" t="e">
        <f>'Предложения ВГПУ ООО "ГДК"'!#REF!</f>
        <v>#REF!</v>
      </c>
      <c r="I19" s="62">
        <f>'Предложения ВГПУ ООО "ГДК"'!D94</f>
        <v>125.35358521736818</v>
      </c>
      <c r="J19" s="81">
        <f aca="true" t="shared" si="1" ref="J19:J25">IF(ISERROR(I19/G19),0,I19/G19)</f>
        <v>0</v>
      </c>
    </row>
    <row r="20" spans="1:10" ht="11.25">
      <c r="A20" s="54"/>
      <c r="B20" s="44" t="s">
        <v>26</v>
      </c>
      <c r="C20" s="44" t="s">
        <v>327</v>
      </c>
      <c r="D20" s="84"/>
      <c r="E20" s="62" t="e">
        <f>'Предложения ВГПУ ООО "ГДК"'!#REF!</f>
        <v>#REF!</v>
      </c>
      <c r="F20" s="62" t="e">
        <f>'Предложения ВГПУ ООО "ГДК"'!#REF!</f>
        <v>#REF!</v>
      </c>
      <c r="G20" s="62" t="e">
        <f>'Предложения ВГПУ ООО "ГДК"'!#REF!</f>
        <v>#REF!</v>
      </c>
      <c r="H20" s="62" t="e">
        <f>'Предложения ВГПУ ООО "ГДК"'!#REF!</f>
        <v>#REF!</v>
      </c>
      <c r="I20" s="62">
        <f>'Предложения ВГПУ ООО "ГДК"'!D95</f>
        <v>669.2391047046489</v>
      </c>
      <c r="J20" s="81">
        <f t="shared" si="1"/>
        <v>0</v>
      </c>
    </row>
    <row r="21" spans="1:10" ht="11.25">
      <c r="A21" s="54"/>
      <c r="B21" s="44" t="s">
        <v>27</v>
      </c>
      <c r="C21" s="44" t="s">
        <v>323</v>
      </c>
      <c r="D21" s="84"/>
      <c r="E21" s="62" t="e">
        <f>'Предложения ВГПУ ООО "ГДК"'!#REF!</f>
        <v>#REF!</v>
      </c>
      <c r="F21" s="62" t="e">
        <f>'Предложения ВГПУ ООО "ГДК"'!#REF!</f>
        <v>#REF!</v>
      </c>
      <c r="G21" s="62" t="e">
        <f>'Предложения ВГПУ ООО "ГДК"'!#REF!</f>
        <v>#REF!</v>
      </c>
      <c r="H21" s="62" t="e">
        <f>'Предложения ВГПУ ООО "ГДК"'!#REF!</f>
        <v>#REF!</v>
      </c>
      <c r="I21" s="62">
        <f>'Предложения ВГПУ ООО "ГДК"'!D96</f>
        <v>1462.4252262659998</v>
      </c>
      <c r="J21" s="81">
        <f t="shared" si="1"/>
        <v>0</v>
      </c>
    </row>
    <row r="22" spans="1:10" ht="11.25">
      <c r="A22" s="54" t="s">
        <v>36</v>
      </c>
      <c r="B22" s="44" t="s">
        <v>203</v>
      </c>
      <c r="C22" s="44" t="s">
        <v>37</v>
      </c>
      <c r="D22" s="84" t="s">
        <v>155</v>
      </c>
      <c r="E22" s="71" t="e">
        <f>IF(E8=0,0,E15/E8*100)</f>
        <v>#REF!</v>
      </c>
      <c r="F22" s="71" t="e">
        <f>IF(F8=0,0,F15/F8*100)</f>
        <v>#REF!</v>
      </c>
      <c r="G22" s="71" t="e">
        <f>IF(G8=0,0,G15/G8*100)</f>
        <v>#REF!</v>
      </c>
      <c r="H22" s="71" t="e">
        <f>IF(H8=0,0,H15/H8*100)</f>
        <v>#REF!</v>
      </c>
      <c r="I22" s="71">
        <f>IF(I8=0,0,I15/I8*100)</f>
        <v>4.720403587192133</v>
      </c>
      <c r="J22" s="81">
        <f t="shared" si="1"/>
        <v>0</v>
      </c>
    </row>
    <row r="23" spans="1:10" ht="23.25" customHeight="1">
      <c r="A23" s="54" t="s">
        <v>38</v>
      </c>
      <c r="B23" s="44" t="s">
        <v>204</v>
      </c>
      <c r="C23" s="44" t="s">
        <v>39</v>
      </c>
      <c r="D23" s="84" t="s">
        <v>192</v>
      </c>
      <c r="E23" s="70" t="e">
        <f>SUM(E15,E8)</f>
        <v>#REF!</v>
      </c>
      <c r="F23" s="70" t="e">
        <f>SUM(F15,F8)</f>
        <v>#REF!</v>
      </c>
      <c r="G23" s="70" t="e">
        <f>SUM(G15,G8)</f>
        <v>#REF!</v>
      </c>
      <c r="H23" s="70" t="e">
        <f>SUM(H15,H8)</f>
        <v>#REF!</v>
      </c>
      <c r="I23" s="70">
        <f>SUM(I15,I8)</f>
        <v>50071.10572664519</v>
      </c>
      <c r="J23" s="81">
        <f t="shared" si="1"/>
        <v>0</v>
      </c>
    </row>
    <row r="24" spans="1:10" ht="11.25">
      <c r="A24" s="54"/>
      <c r="B24" s="44" t="s">
        <v>24</v>
      </c>
      <c r="C24" s="44" t="s">
        <v>44</v>
      </c>
      <c r="D24" s="84"/>
      <c r="E24" s="71" t="e">
        <f>E16+E9</f>
        <v>#REF!</v>
      </c>
      <c r="F24" s="71" t="e">
        <f>F16+F9</f>
        <v>#REF!</v>
      </c>
      <c r="G24" s="71" t="e">
        <f>G16+G9</f>
        <v>#REF!</v>
      </c>
      <c r="H24" s="71" t="e">
        <f>H16+H9</f>
        <v>#REF!</v>
      </c>
      <c r="I24" s="71">
        <f>I16+I9</f>
        <v>0</v>
      </c>
      <c r="J24" s="81">
        <f t="shared" si="1"/>
        <v>0</v>
      </c>
    </row>
    <row r="25" spans="1:10" ht="11.25">
      <c r="A25" s="54"/>
      <c r="B25" s="44" t="s">
        <v>200</v>
      </c>
      <c r="C25" s="44" t="s">
        <v>46</v>
      </c>
      <c r="D25" s="84"/>
      <c r="E25" s="71" t="e">
        <f>E10+E17</f>
        <v>#REF!</v>
      </c>
      <c r="F25" s="71" t="e">
        <f>F10+F17</f>
        <v>#REF!</v>
      </c>
      <c r="G25" s="71" t="e">
        <f>G10+G17</f>
        <v>#REF!</v>
      </c>
      <c r="H25" s="71" t="e">
        <f>H10+H17</f>
        <v>#REF!</v>
      </c>
      <c r="I25" s="71">
        <f>I10+I17</f>
        <v>17632.27986710116</v>
      </c>
      <c r="J25" s="81">
        <f t="shared" si="1"/>
        <v>0</v>
      </c>
    </row>
    <row r="26" spans="1:10" ht="11.25">
      <c r="A26" s="54"/>
      <c r="B26" s="44" t="s">
        <v>201</v>
      </c>
      <c r="C26" s="44"/>
      <c r="D26" s="84"/>
      <c r="E26" s="34"/>
      <c r="F26" s="34"/>
      <c r="G26" s="34"/>
      <c r="H26" s="34"/>
      <c r="I26" s="34"/>
      <c r="J26" s="80"/>
    </row>
    <row r="27" spans="1:10" ht="11.25">
      <c r="A27" s="54"/>
      <c r="B27" s="44" t="s">
        <v>25</v>
      </c>
      <c r="C27" s="44" t="s">
        <v>309</v>
      </c>
      <c r="D27" s="84"/>
      <c r="E27" s="71" t="e">
        <f aca="true" t="shared" si="2" ref="E27:I29">E12+E19</f>
        <v>#REF!</v>
      </c>
      <c r="F27" s="71" t="e">
        <f t="shared" si="2"/>
        <v>#REF!</v>
      </c>
      <c r="G27" s="71" t="e">
        <f t="shared" si="2"/>
        <v>#REF!</v>
      </c>
      <c r="H27" s="71" t="e">
        <f t="shared" si="2"/>
        <v>#REF!</v>
      </c>
      <c r="I27" s="71">
        <f t="shared" si="2"/>
        <v>2780.5340394176833</v>
      </c>
      <c r="J27" s="81">
        <f aca="true" t="shared" si="3" ref="J27:J34">IF(ISERROR(I27/G27),0,I27/G27)</f>
        <v>0</v>
      </c>
    </row>
    <row r="28" spans="1:10" ht="11.25">
      <c r="A28" s="54"/>
      <c r="B28" s="44" t="s">
        <v>26</v>
      </c>
      <c r="C28" s="44" t="s">
        <v>310</v>
      </c>
      <c r="D28" s="84"/>
      <c r="E28" s="71" t="e">
        <f t="shared" si="2"/>
        <v>#REF!</v>
      </c>
      <c r="F28" s="71" t="e">
        <f t="shared" si="2"/>
        <v>#REF!</v>
      </c>
      <c r="G28" s="71" t="e">
        <f t="shared" si="2"/>
        <v>#REF!</v>
      </c>
      <c r="H28" s="71" t="e">
        <f t="shared" si="2"/>
        <v>#REF!</v>
      </c>
      <c r="I28" s="71">
        <f t="shared" si="2"/>
        <v>14851.745827683477</v>
      </c>
      <c r="J28" s="81">
        <f t="shared" si="3"/>
        <v>0</v>
      </c>
    </row>
    <row r="29" spans="1:10" ht="11.25">
      <c r="A29" s="54"/>
      <c r="B29" s="44" t="s">
        <v>27</v>
      </c>
      <c r="C29" s="44" t="s">
        <v>48</v>
      </c>
      <c r="D29" s="84"/>
      <c r="E29" s="71" t="e">
        <f t="shared" si="2"/>
        <v>#REF!</v>
      </c>
      <c r="F29" s="71" t="e">
        <f t="shared" si="2"/>
        <v>#REF!</v>
      </c>
      <c r="G29" s="71" t="e">
        <f t="shared" si="2"/>
        <v>#REF!</v>
      </c>
      <c r="H29" s="71" t="e">
        <f t="shared" si="2"/>
        <v>#REF!</v>
      </c>
      <c r="I29" s="71">
        <f t="shared" si="2"/>
        <v>32438.825859544035</v>
      </c>
      <c r="J29" s="81">
        <f t="shared" si="3"/>
        <v>0</v>
      </c>
    </row>
    <row r="30" spans="1:10" ht="34.5" customHeight="1">
      <c r="A30" s="54" t="s">
        <v>205</v>
      </c>
      <c r="B30" s="44" t="s">
        <v>206</v>
      </c>
      <c r="C30" s="44" t="s">
        <v>207</v>
      </c>
      <c r="D30" s="84"/>
      <c r="E30" s="71" t="e">
        <f>#REF!</f>
        <v>#REF!</v>
      </c>
      <c r="F30" s="71" t="e">
        <f>#REF!</f>
        <v>#REF!</v>
      </c>
      <c r="G30" s="71" t="e">
        <f>#REF!</f>
        <v>#REF!</v>
      </c>
      <c r="H30" s="71" t="e">
        <f>#REF!</f>
        <v>#REF!</v>
      </c>
      <c r="I30" s="71" t="e">
        <f>#REF!</f>
        <v>#REF!</v>
      </c>
      <c r="J30" s="81">
        <f t="shared" si="3"/>
        <v>0</v>
      </c>
    </row>
    <row r="31" spans="1:10" ht="22.5">
      <c r="A31" s="54" t="s">
        <v>208</v>
      </c>
      <c r="B31" s="44" t="s">
        <v>209</v>
      </c>
      <c r="C31" s="44" t="s">
        <v>211</v>
      </c>
      <c r="D31" s="84" t="s">
        <v>210</v>
      </c>
      <c r="E31" s="62" t="e">
        <f>SUM(#REF!)</f>
        <v>#REF!</v>
      </c>
      <c r="F31" s="62" t="e">
        <f>SUM(#REF!)</f>
        <v>#REF!</v>
      </c>
      <c r="G31" s="62" t="e">
        <f>SUM(#REF!)</f>
        <v>#REF!</v>
      </c>
      <c r="H31" s="62" t="e">
        <f>SUM(#REF!)</f>
        <v>#REF!</v>
      </c>
      <c r="I31" s="62" t="e">
        <f>SUM(#REF!)</f>
        <v>#REF!</v>
      </c>
      <c r="J31" s="81">
        <f t="shared" si="3"/>
        <v>0</v>
      </c>
    </row>
    <row r="32" spans="1:10" ht="11.25" customHeight="1">
      <c r="A32" s="54" t="s">
        <v>212</v>
      </c>
      <c r="B32" s="44" t="s">
        <v>213</v>
      </c>
      <c r="C32" s="44" t="s">
        <v>214</v>
      </c>
      <c r="D32" s="84" t="s">
        <v>210</v>
      </c>
      <c r="E32" s="62" t="e">
        <f>SUM(#REF!)</f>
        <v>#REF!</v>
      </c>
      <c r="F32" s="62" t="e">
        <f>SUM(#REF!)</f>
        <v>#REF!</v>
      </c>
      <c r="G32" s="62" t="e">
        <f>SUM(#REF!)</f>
        <v>#REF!</v>
      </c>
      <c r="H32" s="62" t="e">
        <f>SUM(#REF!)</f>
        <v>#REF!</v>
      </c>
      <c r="I32" s="71" t="e">
        <f>SUM(#REF!)</f>
        <v>#REF!</v>
      </c>
      <c r="J32" s="81">
        <f t="shared" si="3"/>
        <v>0</v>
      </c>
    </row>
    <row r="33" spans="1:10" ht="11.25">
      <c r="A33" s="54" t="s">
        <v>215</v>
      </c>
      <c r="B33" s="44" t="s">
        <v>216</v>
      </c>
      <c r="C33" s="44" t="s">
        <v>217</v>
      </c>
      <c r="D33" s="84" t="s">
        <v>210</v>
      </c>
      <c r="E33" s="62" t="e">
        <f>#REF!</f>
        <v>#REF!</v>
      </c>
      <c r="F33" s="62" t="e">
        <f>#REF!</f>
        <v>#REF!</v>
      </c>
      <c r="G33" s="62" t="e">
        <f>#REF!</f>
        <v>#REF!</v>
      </c>
      <c r="H33" s="62" t="e">
        <f>#REF!</f>
        <v>#REF!</v>
      </c>
      <c r="I33" s="71" t="e">
        <f>#REF!</f>
        <v>#REF!</v>
      </c>
      <c r="J33" s="81">
        <f t="shared" si="3"/>
        <v>0</v>
      </c>
    </row>
    <row r="34" spans="1:10" ht="35.25" customHeight="1">
      <c r="A34" s="54" t="s">
        <v>49</v>
      </c>
      <c r="B34" s="44" t="s">
        <v>218</v>
      </c>
      <c r="C34" s="44" t="s">
        <v>50</v>
      </c>
      <c r="D34" s="85" t="s">
        <v>219</v>
      </c>
      <c r="E34" s="108"/>
      <c r="F34" s="108"/>
      <c r="G34" s="108"/>
      <c r="H34" s="108"/>
      <c r="I34" s="108"/>
      <c r="J34" s="81">
        <f t="shared" si="3"/>
        <v>0</v>
      </c>
    </row>
    <row r="35" spans="1:10" ht="11.25">
      <c r="A35" s="54"/>
      <c r="B35" s="44" t="s">
        <v>24</v>
      </c>
      <c r="C35" s="44" t="s">
        <v>311</v>
      </c>
      <c r="D35" s="84" t="s">
        <v>220</v>
      </c>
      <c r="E35" s="62" t="e">
        <f>IF(#REF!=0,0,E24/(#REF!*(1-(#REF!+#REF!)/#REF!)*12)*1000)</f>
        <v>#REF!</v>
      </c>
      <c r="F35" s="62" t="e">
        <f>IF(#REF!=0,0,F24/(#REF!*(1-(#REF!+#REF!)/#REF!)*12)*1000)</f>
        <v>#REF!</v>
      </c>
      <c r="G35" s="62" t="e">
        <f>IF(#REF!=0,0,G24/(#REF!*(1-(#REF!+#REF!)/#REF!)*12)*1000)</f>
        <v>#REF!</v>
      </c>
      <c r="H35" s="62" t="e">
        <f>IF(#REF!=0,0,H24/(#REF!*(1-(#REF!+#REF!)/#REF!)*12)*1000)</f>
        <v>#REF!</v>
      </c>
      <c r="I35" s="62" t="e">
        <f>IF(#REF!=0,0,I24/(#REF!*(1-(#REF!+#REF!)/#REF!)*12)*1000)</f>
        <v>#REF!</v>
      </c>
      <c r="J35" s="81">
        <f>IF(ISERROR(I35/G35),0,I35/G35)</f>
        <v>0</v>
      </c>
    </row>
    <row r="36" spans="1:10" ht="11.25">
      <c r="A36" s="54"/>
      <c r="B36" s="44" t="s">
        <v>200</v>
      </c>
      <c r="C36" s="44" t="s">
        <v>312</v>
      </c>
      <c r="D36" s="84" t="s">
        <v>220</v>
      </c>
      <c r="E36" s="108"/>
      <c r="F36" s="108"/>
      <c r="G36" s="108"/>
      <c r="H36" s="108"/>
      <c r="I36" s="108"/>
      <c r="J36" s="80"/>
    </row>
    <row r="37" spans="1:10" ht="11.25">
      <c r="A37" s="54"/>
      <c r="B37" s="44" t="s">
        <v>201</v>
      </c>
      <c r="C37" s="44"/>
      <c r="D37" s="84"/>
      <c r="E37" s="34"/>
      <c r="F37" s="34"/>
      <c r="G37" s="34"/>
      <c r="H37" s="34"/>
      <c r="I37" s="34"/>
      <c r="J37" s="80"/>
    </row>
    <row r="38" spans="1:10" ht="11.25">
      <c r="A38" s="54"/>
      <c r="B38" s="44" t="s">
        <v>25</v>
      </c>
      <c r="C38" s="44" t="s">
        <v>328</v>
      </c>
      <c r="D38" s="84" t="s">
        <v>220</v>
      </c>
      <c r="E38" s="62" t="e">
        <f>IF(#REF!=0,0,(E27+E52)/(((#REF!)*(1-((#REF!)+(#REF!))/(#REF!)))*12)*1000)</f>
        <v>#REF!</v>
      </c>
      <c r="F38" s="62" t="e">
        <f>IF(#REF!=0,0,(F27+F52)/(((#REF!)*(1-((#REF!)+(#REF!))/(#REF!)))*12)*1000)</f>
        <v>#REF!</v>
      </c>
      <c r="G38" s="62" t="e">
        <f>IF(#REF!=0,0,(G27+G52)/(((#REF!)*(1-((#REF!)+(#REF!))/(#REF!)))*12)*1000)</f>
        <v>#REF!</v>
      </c>
      <c r="H38" s="62" t="e">
        <f>IF(#REF!=0,0,(H27+H52)/(((#REF!)*(1-((#REF!)+(#REF!))/(#REF!)))*12)*1000)</f>
        <v>#REF!</v>
      </c>
      <c r="I38" s="62" t="e">
        <f>IF(#REF!=0,0,(I27+I52)/(((#REF!)*(1-((#REF!)+(#REF!))/(#REF!)))*12)*1000)</f>
        <v>#REF!</v>
      </c>
      <c r="J38" s="81">
        <f aca="true" t="shared" si="4" ref="J38:J43">IF(ISERROR(I38/G38),0,I38/G38)</f>
        <v>0</v>
      </c>
    </row>
    <row r="39" spans="1:10" ht="11.25">
      <c r="A39" s="54"/>
      <c r="B39" s="44" t="s">
        <v>26</v>
      </c>
      <c r="C39" s="44" t="s">
        <v>329</v>
      </c>
      <c r="D39" s="84" t="s">
        <v>220</v>
      </c>
      <c r="E39" s="62" t="e">
        <f>IF(#REF!=0,0,(E28+E59+E53)/(((#REF!)*(1-((#REF!)+(#REF!))/(#REF!)))*12)*1000)</f>
        <v>#REF!</v>
      </c>
      <c r="F39" s="62" t="e">
        <f>IF(#REF!=0,0,(F28+F59+F53)/(((#REF!)*(1-((#REF!)+(#REF!))/(#REF!)))*12)*1000)</f>
        <v>#REF!</v>
      </c>
      <c r="G39" s="62" t="e">
        <f>IF(#REF!=0,0,(G28+G59+G53)/(((#REF!)*(1-((#REF!)+(#REF!))/(#REF!)))*12)*1000)</f>
        <v>#REF!</v>
      </c>
      <c r="H39" s="62" t="e">
        <f>IF(#REF!=0,0,(H28+H59+H53)/(((#REF!)*(1-((#REF!)+(#REF!))/(#REF!)))*12)*1000)</f>
        <v>#REF!</v>
      </c>
      <c r="I39" s="62" t="e">
        <f>IF(#REF!=0,0,(I28+I59+I53)/(((#REF!)*(1-((#REF!)+(#REF!))/(#REF!)))*12)*1000)</f>
        <v>#REF!</v>
      </c>
      <c r="J39" s="81">
        <f t="shared" si="4"/>
        <v>0</v>
      </c>
    </row>
    <row r="40" spans="1:10" ht="11.25">
      <c r="A40" s="54"/>
      <c r="B40" s="44" t="s">
        <v>27</v>
      </c>
      <c r="C40" s="44" t="s">
        <v>313</v>
      </c>
      <c r="D40" s="84" t="s">
        <v>220</v>
      </c>
      <c r="E40" s="62" t="e">
        <f>IF(#REF!=0,0,(E29+E66)/(((#REF!)*(1-((#REF!)+(#REF!))/(#REF!)))*12)*1000)</f>
        <v>#REF!</v>
      </c>
      <c r="F40" s="62" t="e">
        <f>IF(#REF!=0,0,(F29+F66)/(((#REF!)*(1-((#REF!)+(#REF!))/(#REF!)))*12)*1000)</f>
        <v>#REF!</v>
      </c>
      <c r="G40" s="62" t="e">
        <f>IF(#REF!=0,0,(G29+G66)/(((#REF!)*(1-((#REF!)+(#REF!))/(#REF!)))*12)*1000)</f>
        <v>#REF!</v>
      </c>
      <c r="H40" s="62" t="e">
        <f>IF(#REF!=0,0,(H29+H66)/(((#REF!)*(1-((#REF!)+(#REF!))/(#REF!)))*12)*1000)</f>
        <v>#REF!</v>
      </c>
      <c r="I40" s="62" t="e">
        <f>IF(#REF!=0,0,(I29+I66)/(((#REF!)*(1-((#REF!)+(#REF!))/(#REF!)))*12)*1000)</f>
        <v>#REF!</v>
      </c>
      <c r="J40" s="81">
        <f t="shared" si="4"/>
        <v>0</v>
      </c>
    </row>
    <row r="41" spans="1:10" ht="34.5" customHeight="1">
      <c r="A41" s="54" t="s">
        <v>129</v>
      </c>
      <c r="B41" s="44" t="s">
        <v>221</v>
      </c>
      <c r="C41" s="44" t="s">
        <v>193</v>
      </c>
      <c r="D41" s="84" t="s">
        <v>222</v>
      </c>
      <c r="E41" s="108"/>
      <c r="F41" s="108"/>
      <c r="G41" s="108"/>
      <c r="H41" s="108"/>
      <c r="I41" s="108"/>
      <c r="J41" s="81">
        <f t="shared" si="4"/>
        <v>0</v>
      </c>
    </row>
    <row r="42" spans="1:10" ht="11.25">
      <c r="A42" s="54"/>
      <c r="B42" s="44" t="s">
        <v>24</v>
      </c>
      <c r="C42" s="44" t="s">
        <v>314</v>
      </c>
      <c r="D42" s="84" t="s">
        <v>222</v>
      </c>
      <c r="E42" s="62" t="e">
        <f>IF((#REF!+#REF!)=0,0,E35*12/((#REF!+#REF!)/(#REF!+#REF!)*1000))</f>
        <v>#REF!</v>
      </c>
      <c r="F42" s="62" t="e">
        <f>IF((#REF!+#REF!)=0,0,F35*12/((#REF!+#REF!)/(#REF!+#REF!)*1000))</f>
        <v>#REF!</v>
      </c>
      <c r="G42" s="62" t="e">
        <f>IF((#REF!+#REF!)=0,0,G35*12/((#REF!+#REF!)/(#REF!+#REF!)*1000))</f>
        <v>#REF!</v>
      </c>
      <c r="H42" s="62" t="e">
        <f>IF((#REF!+#REF!)=0,0,H35*12/((#REF!+#REF!)/(#REF!+#REF!)*1000))</f>
        <v>#REF!</v>
      </c>
      <c r="I42" s="62" t="e">
        <f>IF((#REF!+#REF!)=0,0,I35*12/((#REF!+#REF!)/(#REF!+#REF!)*1000))</f>
        <v>#REF!</v>
      </c>
      <c r="J42" s="81">
        <f t="shared" si="4"/>
        <v>0</v>
      </c>
    </row>
    <row r="43" spans="1:10" ht="11.25">
      <c r="A43" s="54"/>
      <c r="B43" s="44" t="s">
        <v>200</v>
      </c>
      <c r="C43" s="44" t="s">
        <v>315</v>
      </c>
      <c r="D43" s="84" t="s">
        <v>222</v>
      </c>
      <c r="E43" s="108"/>
      <c r="F43" s="108"/>
      <c r="G43" s="108"/>
      <c r="H43" s="108"/>
      <c r="I43" s="108"/>
      <c r="J43" s="81">
        <f t="shared" si="4"/>
        <v>0</v>
      </c>
    </row>
    <row r="44" spans="1:10" ht="11.25">
      <c r="A44" s="54"/>
      <c r="B44" s="44" t="s">
        <v>201</v>
      </c>
      <c r="C44" s="44"/>
      <c r="D44" s="84"/>
      <c r="E44" s="34"/>
      <c r="F44" s="34"/>
      <c r="G44" s="34"/>
      <c r="H44" s="34"/>
      <c r="I44" s="34"/>
      <c r="J44" s="80"/>
    </row>
    <row r="45" spans="1:10" ht="11.25">
      <c r="A45" s="54"/>
      <c r="B45" s="44" t="s">
        <v>25</v>
      </c>
      <c r="C45" s="44" t="s">
        <v>330</v>
      </c>
      <c r="D45" s="84" t="s">
        <v>222</v>
      </c>
      <c r="E45" s="62" t="e">
        <f>IF((#REF!+#REF!)=0,0,E38*12/((#REF!+#REF!)/(#REF!+#REF!)*1000))</f>
        <v>#REF!</v>
      </c>
      <c r="F45" s="62" t="e">
        <f>IF((#REF!+#REF!)=0,0,F38*12/((#REF!+#REF!)/(#REF!+#REF!)*1000))</f>
        <v>#REF!</v>
      </c>
      <c r="G45" s="62" t="e">
        <f>IF((#REF!+#REF!)=0,0,G38*12/((#REF!+#REF!)/(#REF!+#REF!)*1000))</f>
        <v>#REF!</v>
      </c>
      <c r="H45" s="62" t="e">
        <f>IF((#REF!+#REF!)=0,0,H38*12/((#REF!+#REF!)/(#REF!+#REF!)*1000))</f>
        <v>#REF!</v>
      </c>
      <c r="I45" s="62" t="e">
        <f>IF((#REF!+#REF!)=0,0,I38*12/((#REF!+#REF!)/(#REF!+#REF!)*1000))</f>
        <v>#REF!</v>
      </c>
      <c r="J45" s="81">
        <f>IF(ISERROR(I45/G45),0,I45/G45)</f>
        <v>0</v>
      </c>
    </row>
    <row r="46" spans="1:10" ht="11.25">
      <c r="A46" s="54"/>
      <c r="B46" s="44" t="s">
        <v>26</v>
      </c>
      <c r="C46" s="44" t="s">
        <v>331</v>
      </c>
      <c r="D46" s="84" t="s">
        <v>222</v>
      </c>
      <c r="E46" s="62" t="e">
        <f>IF((#REF!+#REF!)=0,0,E39*12/((#REF!+#REF!)/(#REF!+#REF!)*1000))</f>
        <v>#REF!</v>
      </c>
      <c r="F46" s="62" t="e">
        <f>IF((#REF!+#REF!)=0,0,F39*12/((#REF!+#REF!)/(#REF!+#REF!)*1000))</f>
        <v>#REF!</v>
      </c>
      <c r="G46" s="62" t="e">
        <f>IF((#REF!+#REF!)=0,0,G39*12/((#REF!+#REF!)/(#REF!+#REF!)*1000))</f>
        <v>#REF!</v>
      </c>
      <c r="H46" s="62" t="e">
        <f>IF((#REF!+#REF!)=0,0,H39*12/((#REF!+#REF!)/(#REF!+#REF!)*1000))</f>
        <v>#REF!</v>
      </c>
      <c r="I46" s="62" t="e">
        <f>IF((#REF!+#REF!)=0,0,I39*12/((#REF!+#REF!)/(#REF!+#REF!)*1000))</f>
        <v>#REF!</v>
      </c>
      <c r="J46" s="81">
        <f>IF(ISERROR(I46/G46),0,I46/G46)</f>
        <v>0</v>
      </c>
    </row>
    <row r="47" spans="1:10" ht="12" thickBot="1">
      <c r="A47" s="63"/>
      <c r="B47" s="51" t="s">
        <v>27</v>
      </c>
      <c r="C47" s="51" t="s">
        <v>316</v>
      </c>
      <c r="D47" s="86" t="s">
        <v>222</v>
      </c>
      <c r="E47" s="72" t="e">
        <f>IF((#REF!+#REF!)=0,0,E40*12/((#REF!+#REF!)/(#REF!+#REF!)*1000))</f>
        <v>#REF!</v>
      </c>
      <c r="F47" s="72" t="e">
        <f>IF((#REF!+#REF!)=0,0,F40*12/((#REF!+#REF!)/(#REF!+#REF!)*1000))</f>
        <v>#REF!</v>
      </c>
      <c r="G47" s="72" t="e">
        <f>IF((#REF!+#REF!)=0,0,G40*12/((#REF!+#REF!)/(#REF!+#REF!)*1000))</f>
        <v>#REF!</v>
      </c>
      <c r="H47" s="72" t="e">
        <f>IF((#REF!+#REF!)=0,0,H40*12/((#REF!+#REF!)/(#REF!+#REF!)*1000))</f>
        <v>#REF!</v>
      </c>
      <c r="I47" s="72" t="e">
        <f>IF((#REF!+#REF!)=0,0,I40*12/((#REF!+#REF!)/(#REF!+#REF!)*1000))</f>
        <v>#REF!</v>
      </c>
      <c r="J47" s="83">
        <f>IF(ISERROR(I47/G47),0,I47/G47)</f>
        <v>0</v>
      </c>
    </row>
    <row r="48" spans="1:10" ht="12" thickBot="1">
      <c r="A48" s="57"/>
      <c r="B48" s="60"/>
      <c r="C48" s="60"/>
      <c r="D48" s="57"/>
      <c r="E48" s="57"/>
      <c r="F48" s="57"/>
      <c r="G48" s="57"/>
      <c r="H48" s="57"/>
      <c r="I48" s="57"/>
      <c r="J48" s="64"/>
    </row>
    <row r="49" spans="1:10" ht="12" thickBot="1">
      <c r="A49" s="65"/>
      <c r="B49" s="155" t="s">
        <v>223</v>
      </c>
      <c r="C49" s="77" t="s">
        <v>317</v>
      </c>
      <c r="D49" s="78"/>
      <c r="E49" s="73" t="e">
        <f>E24-E35*(#REF!+#REF!)*12/1000</f>
        <v>#REF!</v>
      </c>
      <c r="F49" s="73" t="e">
        <f>F24-F35*(#REF!+#REF!)*12/1000</f>
        <v>#REF!</v>
      </c>
      <c r="G49" s="73" t="e">
        <f>G24-G35*(#REF!+#REF!)*12/1000</f>
        <v>#REF!</v>
      </c>
      <c r="H49" s="73" t="e">
        <f>H24-H35*(#REF!+#REF!)*12/1000</f>
        <v>#REF!</v>
      </c>
      <c r="I49" s="73" t="e">
        <f>I24-I35*(#REF!+#REF!)*12/1000</f>
        <v>#REF!</v>
      </c>
      <c r="J49" s="79">
        <f>IF(ISERROR(I49/G49),0,I49/G49)</f>
        <v>0</v>
      </c>
    </row>
    <row r="50" spans="1:10" ht="11.25" customHeight="1" thickBot="1">
      <c r="A50" s="54"/>
      <c r="B50" s="156"/>
      <c r="C50" s="77" t="s">
        <v>318</v>
      </c>
      <c r="D50" s="54"/>
      <c r="E50" s="55"/>
      <c r="F50" s="55"/>
      <c r="G50" s="55"/>
      <c r="H50" s="55"/>
      <c r="I50" s="55"/>
      <c r="J50" s="80"/>
    </row>
    <row r="51" spans="1:10" ht="12" thickBot="1">
      <c r="A51" s="54"/>
      <c r="B51" s="156"/>
      <c r="C51" s="77" t="s">
        <v>319</v>
      </c>
      <c r="D51" s="54"/>
      <c r="E51" s="55"/>
      <c r="F51" s="55"/>
      <c r="G51" s="55"/>
      <c r="H51" s="55"/>
      <c r="I51" s="55"/>
      <c r="J51" s="80"/>
    </row>
    <row r="52" spans="1:10" ht="12" thickBot="1">
      <c r="A52" s="54"/>
      <c r="B52" s="156"/>
      <c r="C52" s="77" t="s">
        <v>320</v>
      </c>
      <c r="D52" s="54"/>
      <c r="E52" s="66" t="e">
        <f>IF((#REF!+#REF!)=0,0,E49*#REF!/(#REF!+#REF!))</f>
        <v>#REF!</v>
      </c>
      <c r="F52" s="66" t="e">
        <f>IF((#REF!+#REF!)=0,0,F49*#REF!/(#REF!+#REF!))</f>
        <v>#REF!</v>
      </c>
      <c r="G52" s="66" t="e">
        <f>IF((#REF!+#REF!)=0,0,G49*#REF!/(#REF!+#REF!))</f>
        <v>#REF!</v>
      </c>
      <c r="H52" s="66" t="e">
        <f>IF((#REF!+#REF!)=0,0,H49*#REF!/(#REF!+#REF!))</f>
        <v>#REF!</v>
      </c>
      <c r="I52" s="66" t="e">
        <f>IF((#REF!+#REF!)=0,0,I49*#REF!/(#REF!+#REF!))</f>
        <v>#REF!</v>
      </c>
      <c r="J52" s="81">
        <f>IF(ISERROR(I52/G52),0,I52/G52)</f>
        <v>0</v>
      </c>
    </row>
    <row r="53" spans="1:10" ht="12" thickBot="1">
      <c r="A53" s="54"/>
      <c r="B53" s="156"/>
      <c r="C53" s="77" t="s">
        <v>332</v>
      </c>
      <c r="D53" s="54"/>
      <c r="E53" s="66" t="e">
        <f>E49-E52</f>
        <v>#REF!</v>
      </c>
      <c r="F53" s="66" t="e">
        <f>F49-F52</f>
        <v>#REF!</v>
      </c>
      <c r="G53" s="66" t="e">
        <f>G49-G52</f>
        <v>#REF!</v>
      </c>
      <c r="H53" s="66" t="e">
        <f>H49-H52</f>
        <v>#REF!</v>
      </c>
      <c r="I53" s="66" t="e">
        <f>I49-I52</f>
        <v>#REF!</v>
      </c>
      <c r="J53" s="81">
        <f>IF(ISERROR(I53/G53),0,I53/G53)</f>
        <v>0</v>
      </c>
    </row>
    <row r="54" spans="1:10" ht="11.25" customHeight="1" thickBot="1">
      <c r="A54" s="54"/>
      <c r="B54" s="156"/>
      <c r="C54" s="77" t="s">
        <v>333</v>
      </c>
      <c r="D54" s="54"/>
      <c r="E54" s="55"/>
      <c r="F54" s="55"/>
      <c r="G54" s="55"/>
      <c r="H54" s="55"/>
      <c r="I54" s="55"/>
      <c r="J54" s="80"/>
    </row>
    <row r="55" spans="1:10" ht="12" thickBot="1">
      <c r="A55" s="54"/>
      <c r="B55" s="156" t="s">
        <v>224</v>
      </c>
      <c r="C55" s="77" t="s">
        <v>334</v>
      </c>
      <c r="D55" s="82"/>
      <c r="E55" s="55"/>
      <c r="F55" s="55"/>
      <c r="G55" s="55"/>
      <c r="H55" s="55"/>
      <c r="I55" s="55"/>
      <c r="J55" s="80"/>
    </row>
    <row r="56" spans="1:10" ht="12" thickBot="1">
      <c r="A56" s="54"/>
      <c r="B56" s="156"/>
      <c r="C56" s="77" t="s">
        <v>335</v>
      </c>
      <c r="D56" s="54"/>
      <c r="E56" s="55"/>
      <c r="F56" s="55"/>
      <c r="G56" s="55"/>
      <c r="H56" s="55"/>
      <c r="I56" s="55"/>
      <c r="J56" s="80"/>
    </row>
    <row r="57" spans="1:10" ht="12" thickBot="1">
      <c r="A57" s="54"/>
      <c r="B57" s="156"/>
      <c r="C57" s="77" t="s">
        <v>336</v>
      </c>
      <c r="D57" s="54"/>
      <c r="E57" s="55"/>
      <c r="F57" s="55"/>
      <c r="G57" s="55"/>
      <c r="H57" s="55"/>
      <c r="I57" s="55"/>
      <c r="J57" s="80"/>
    </row>
    <row r="58" spans="1:10" ht="12" thickBot="1">
      <c r="A58" s="54"/>
      <c r="B58" s="156"/>
      <c r="C58" s="77" t="s">
        <v>337</v>
      </c>
      <c r="D58" s="54"/>
      <c r="E58" s="55"/>
      <c r="F58" s="55"/>
      <c r="G58" s="55"/>
      <c r="H58" s="55"/>
      <c r="I58" s="55"/>
      <c r="J58" s="80"/>
    </row>
    <row r="59" spans="1:10" ht="12" thickBot="1">
      <c r="A59" s="54"/>
      <c r="B59" s="156"/>
      <c r="C59" s="77" t="s">
        <v>338</v>
      </c>
      <c r="D59" s="54"/>
      <c r="E59" s="62" t="e">
        <f>E27+E52-E38*(#REF!+#REF!)*12/1000</f>
        <v>#REF!</v>
      </c>
      <c r="F59" s="62" t="e">
        <f>F27+F52-F38*(#REF!+#REF!)*12/1000</f>
        <v>#REF!</v>
      </c>
      <c r="G59" s="62" t="e">
        <f>G27+G52-G38*(#REF!+#REF!)*12/1000</f>
        <v>#REF!</v>
      </c>
      <c r="H59" s="62" t="e">
        <f>H27+H52-H38*(#REF!+#REF!)*12/1000</f>
        <v>#REF!</v>
      </c>
      <c r="I59" s="62" t="e">
        <f>I27+I52-I38*(#REF!+#REF!)*12/1000</f>
        <v>#REF!</v>
      </c>
      <c r="J59" s="81">
        <f>IF(ISERROR(I59/G59),0,I59/G59)</f>
        <v>0</v>
      </c>
    </row>
    <row r="60" spans="1:10" ht="12" thickBot="1">
      <c r="A60" s="54"/>
      <c r="B60" s="156"/>
      <c r="C60" s="77" t="s">
        <v>339</v>
      </c>
      <c r="D60" s="54"/>
      <c r="E60" s="55"/>
      <c r="F60" s="55"/>
      <c r="G60" s="55"/>
      <c r="H60" s="55"/>
      <c r="I60" s="55"/>
      <c r="J60" s="80"/>
    </row>
    <row r="61" spans="1:10" ht="12" thickBot="1">
      <c r="A61" s="54"/>
      <c r="B61" s="156" t="s">
        <v>225</v>
      </c>
      <c r="C61" s="77" t="s">
        <v>340</v>
      </c>
      <c r="D61" s="82"/>
      <c r="E61" s="55"/>
      <c r="F61" s="55"/>
      <c r="G61" s="55"/>
      <c r="H61" s="55"/>
      <c r="I61" s="55"/>
      <c r="J61" s="80"/>
    </row>
    <row r="62" spans="1:10" ht="12" thickBot="1">
      <c r="A62" s="54"/>
      <c r="B62" s="156"/>
      <c r="C62" s="77" t="s">
        <v>341</v>
      </c>
      <c r="D62" s="54"/>
      <c r="E62" s="55"/>
      <c r="F62" s="55"/>
      <c r="G62" s="55"/>
      <c r="H62" s="55"/>
      <c r="I62" s="55"/>
      <c r="J62" s="80"/>
    </row>
    <row r="63" spans="1:10" ht="12" thickBot="1">
      <c r="A63" s="54"/>
      <c r="B63" s="156"/>
      <c r="C63" s="77" t="s">
        <v>342</v>
      </c>
      <c r="D63" s="54"/>
      <c r="E63" s="55"/>
      <c r="F63" s="55"/>
      <c r="G63" s="55"/>
      <c r="H63" s="55"/>
      <c r="I63" s="55"/>
      <c r="J63" s="80"/>
    </row>
    <row r="64" spans="1:10" ht="12" thickBot="1">
      <c r="A64" s="54"/>
      <c r="B64" s="156"/>
      <c r="C64" s="77" t="s">
        <v>343</v>
      </c>
      <c r="D64" s="54"/>
      <c r="E64" s="55"/>
      <c r="F64" s="55"/>
      <c r="G64" s="55"/>
      <c r="H64" s="55"/>
      <c r="I64" s="55"/>
      <c r="J64" s="80"/>
    </row>
    <row r="65" spans="1:10" ht="12" thickBot="1">
      <c r="A65" s="54"/>
      <c r="B65" s="156"/>
      <c r="C65" s="77" t="s">
        <v>344</v>
      </c>
      <c r="D65" s="54"/>
      <c r="E65" s="55"/>
      <c r="F65" s="55"/>
      <c r="G65" s="55"/>
      <c r="H65" s="55"/>
      <c r="I65" s="55"/>
      <c r="J65" s="80"/>
    </row>
    <row r="66" spans="1:10" ht="12" thickBot="1">
      <c r="A66" s="63"/>
      <c r="B66" s="157"/>
      <c r="C66" s="77" t="s">
        <v>345</v>
      </c>
      <c r="D66" s="63"/>
      <c r="E66" s="72" t="e">
        <f>E28+E53+E59-E39*(#REF!+#REF!)*12/1000</f>
        <v>#REF!</v>
      </c>
      <c r="F66" s="72" t="e">
        <f>F28+F53+F59-F39*(#REF!+#REF!)*12/1000</f>
        <v>#REF!</v>
      </c>
      <c r="G66" s="72" t="e">
        <f>G28+G53+G59-G39*(#REF!+#REF!)*12/1000</f>
        <v>#REF!</v>
      </c>
      <c r="H66" s="72" t="e">
        <f>H28+H53+H59-H39*(#REF!+#REF!)*12/1000</f>
        <v>#REF!</v>
      </c>
      <c r="I66" s="72" t="e">
        <f>I28+I53+I59-I39*(#REF!+#REF!)*12/1000</f>
        <v>#REF!</v>
      </c>
      <c r="J66" s="83">
        <f>IF(ISERROR(I66/G66),0,I66/G66)</f>
        <v>0</v>
      </c>
    </row>
    <row r="67" spans="3:9" ht="11.25" hidden="1">
      <c r="C67" s="69" t="s">
        <v>346</v>
      </c>
      <c r="E67" t="e">
        <f>CUR_VER</f>
        <v>#NAME?</v>
      </c>
      <c r="F67" t="e">
        <f>CUR_VER</f>
        <v>#NAME?</v>
      </c>
      <c r="G67" t="e">
        <f>CUR_VER</f>
        <v>#NAME?</v>
      </c>
      <c r="H67" t="e">
        <f>CUR_VER</f>
        <v>#NAME?</v>
      </c>
      <c r="I67" s="10" t="s">
        <v>194</v>
      </c>
    </row>
    <row r="68" spans="3:9" ht="11.25" hidden="1">
      <c r="C68" s="69" t="s">
        <v>347</v>
      </c>
      <c r="E68">
        <v>2005</v>
      </c>
      <c r="F68">
        <v>2005</v>
      </c>
      <c r="G68">
        <v>2006</v>
      </c>
      <c r="H68">
        <v>2006</v>
      </c>
      <c r="I68">
        <v>2007</v>
      </c>
    </row>
    <row r="69" spans="3:9" ht="11.25" hidden="1">
      <c r="C69" s="69" t="s">
        <v>348</v>
      </c>
      <c r="E69" t="s">
        <v>226</v>
      </c>
      <c r="F69" t="s">
        <v>40</v>
      </c>
      <c r="G69" t="s">
        <v>226</v>
      </c>
      <c r="H69" t="s">
        <v>227</v>
      </c>
      <c r="I69" t="s">
        <v>41</v>
      </c>
    </row>
    <row r="70" spans="2:3" s="67" customFormat="1" ht="11.25">
      <c r="B70" s="68"/>
      <c r="C70" s="68"/>
    </row>
    <row r="71" spans="2:3" s="67" customFormat="1" ht="11.25">
      <c r="B71" s="68"/>
      <c r="C71" s="68"/>
    </row>
    <row r="72" spans="2:3" s="67" customFormat="1" ht="11.25">
      <c r="B72" s="68"/>
      <c r="C72" s="68"/>
    </row>
    <row r="73" spans="2:3" s="67" customFormat="1" ht="11.25">
      <c r="B73" s="68"/>
      <c r="C73" s="68"/>
    </row>
    <row r="74" spans="2:3" s="67" customFormat="1" ht="11.25">
      <c r="B74" s="68"/>
      <c r="C74" s="68"/>
    </row>
    <row r="75" spans="2:3" s="67" customFormat="1" ht="11.25">
      <c r="B75" s="68"/>
      <c r="C75" s="68"/>
    </row>
    <row r="76" spans="2:3" s="67" customFormat="1" ht="11.25">
      <c r="B76" s="68"/>
      <c r="C76" s="68"/>
    </row>
    <row r="77" spans="2:3" s="67" customFormat="1" ht="11.25">
      <c r="B77" s="68"/>
      <c r="C77" s="68"/>
    </row>
    <row r="78" spans="2:3" s="67" customFormat="1" ht="11.25">
      <c r="B78" s="68"/>
      <c r="C78" s="68"/>
    </row>
    <row r="79" spans="2:3" s="67" customFormat="1" ht="11.25">
      <c r="B79" s="68"/>
      <c r="C79" s="68"/>
    </row>
    <row r="80" spans="2:3" s="67" customFormat="1" ht="11.25">
      <c r="B80" s="68"/>
      <c r="C80" s="68"/>
    </row>
    <row r="81" spans="2:3" s="67" customFormat="1" ht="11.25">
      <c r="B81" s="68"/>
      <c r="C81" s="68"/>
    </row>
    <row r="82" spans="2:3" s="67" customFormat="1" ht="11.25">
      <c r="B82" s="68"/>
      <c r="C82" s="68"/>
    </row>
    <row r="83" spans="2:3" s="67" customFormat="1" ht="11.25">
      <c r="B83" s="68"/>
      <c r="C83" s="68"/>
    </row>
    <row r="84" spans="2:3" s="67" customFormat="1" ht="11.25">
      <c r="B84" s="68"/>
      <c r="C84" s="68"/>
    </row>
    <row r="85" spans="2:3" s="67" customFormat="1" ht="11.25">
      <c r="B85" s="68"/>
      <c r="C85" s="68"/>
    </row>
    <row r="86" spans="2:3" s="67" customFormat="1" ht="11.25">
      <c r="B86" s="68"/>
      <c r="C86" s="68"/>
    </row>
    <row r="87" spans="2:3" s="67" customFormat="1" ht="11.25">
      <c r="B87" s="68"/>
      <c r="C87" s="68"/>
    </row>
    <row r="88" spans="2:3" s="67" customFormat="1" ht="11.25">
      <c r="B88" s="68"/>
      <c r="C88" s="68"/>
    </row>
    <row r="89" spans="2:3" s="67" customFormat="1" ht="11.25">
      <c r="B89" s="68"/>
      <c r="C89" s="68"/>
    </row>
    <row r="90" spans="2:3" s="67" customFormat="1" ht="11.25">
      <c r="B90" s="68"/>
      <c r="C90" s="68"/>
    </row>
    <row r="91" spans="2:3" s="67" customFormat="1" ht="11.25">
      <c r="B91" s="68"/>
      <c r="C91" s="68"/>
    </row>
    <row r="92" spans="2:3" s="67" customFormat="1" ht="11.25">
      <c r="B92" s="68"/>
      <c r="C92" s="68"/>
    </row>
    <row r="93" spans="2:3" s="67" customFormat="1" ht="11.25">
      <c r="B93" s="68"/>
      <c r="C93" s="68"/>
    </row>
    <row r="94" spans="2:3" s="67" customFormat="1" ht="11.25">
      <c r="B94" s="68"/>
      <c r="C94" s="68"/>
    </row>
    <row r="95" spans="2:3" s="67" customFormat="1" ht="11.25">
      <c r="B95" s="68"/>
      <c r="C95" s="68"/>
    </row>
    <row r="96" spans="2:3" s="67" customFormat="1" ht="11.25">
      <c r="B96" s="68"/>
      <c r="C96" s="68"/>
    </row>
    <row r="97" spans="2:3" s="67" customFormat="1" ht="11.25">
      <c r="B97" s="68"/>
      <c r="C97" s="68"/>
    </row>
    <row r="98" spans="2:3" s="67" customFormat="1" ht="11.25">
      <c r="B98" s="68"/>
      <c r="C98" s="68"/>
    </row>
    <row r="99" spans="2:3" s="67" customFormat="1" ht="11.25">
      <c r="B99" s="68"/>
      <c r="C99" s="68"/>
    </row>
    <row r="100" spans="2:3" s="67" customFormat="1" ht="11.25">
      <c r="B100" s="68"/>
      <c r="C100" s="68"/>
    </row>
    <row r="101" spans="2:3" s="67" customFormat="1" ht="11.25">
      <c r="B101" s="68"/>
      <c r="C101" s="68"/>
    </row>
    <row r="102" spans="2:3" s="67" customFormat="1" ht="11.25">
      <c r="B102" s="68"/>
      <c r="C102" s="68"/>
    </row>
    <row r="103" spans="2:3" s="67" customFormat="1" ht="11.25">
      <c r="B103" s="68"/>
      <c r="C103" s="68"/>
    </row>
    <row r="104" spans="2:3" s="67" customFormat="1" ht="11.25">
      <c r="B104" s="68"/>
      <c r="C104" s="68"/>
    </row>
    <row r="105" spans="2:3" s="67" customFormat="1" ht="11.25">
      <c r="B105" s="68"/>
      <c r="C105" s="68"/>
    </row>
    <row r="106" spans="2:3" s="67" customFormat="1" ht="11.25">
      <c r="B106" s="68"/>
      <c r="C106" s="68"/>
    </row>
    <row r="107" spans="2:3" s="67" customFormat="1" ht="11.25">
      <c r="B107" s="68"/>
      <c r="C107" s="68"/>
    </row>
    <row r="108" spans="2:3" s="67" customFormat="1" ht="11.25">
      <c r="B108" s="68"/>
      <c r="C108" s="68"/>
    </row>
    <row r="109" spans="2:3" s="67" customFormat="1" ht="11.25">
      <c r="B109" s="68"/>
      <c r="C109" s="68"/>
    </row>
    <row r="110" spans="2:3" s="67" customFormat="1" ht="11.25">
      <c r="B110" s="68"/>
      <c r="C110" s="68"/>
    </row>
    <row r="111" spans="2:3" s="67" customFormat="1" ht="11.25">
      <c r="B111" s="68"/>
      <c r="C111" s="68"/>
    </row>
    <row r="112" spans="2:3" s="67" customFormat="1" ht="11.25">
      <c r="B112" s="68"/>
      <c r="C112" s="68"/>
    </row>
    <row r="113" spans="2:3" s="67" customFormat="1" ht="11.25">
      <c r="B113" s="68"/>
      <c r="C113" s="68"/>
    </row>
    <row r="114" spans="2:3" s="67" customFormat="1" ht="11.25">
      <c r="B114" s="68"/>
      <c r="C114" s="68"/>
    </row>
    <row r="115" spans="2:3" s="67" customFormat="1" ht="11.25">
      <c r="B115" s="68"/>
      <c r="C115" s="68"/>
    </row>
    <row r="116" spans="2:3" s="67" customFormat="1" ht="11.25">
      <c r="B116" s="68"/>
      <c r="C116" s="68"/>
    </row>
    <row r="117" spans="2:3" s="67" customFormat="1" ht="11.25">
      <c r="B117" s="68"/>
      <c r="C117" s="68"/>
    </row>
    <row r="118" spans="2:3" s="67" customFormat="1" ht="11.25">
      <c r="B118" s="68"/>
      <c r="C118" s="68"/>
    </row>
    <row r="119" spans="2:3" s="67" customFormat="1" ht="11.25">
      <c r="B119" s="68"/>
      <c r="C119" s="68"/>
    </row>
    <row r="120" spans="2:3" s="67" customFormat="1" ht="11.25">
      <c r="B120" s="68"/>
      <c r="C120" s="68"/>
    </row>
    <row r="121" spans="2:3" s="67" customFormat="1" ht="11.25">
      <c r="B121" s="68"/>
      <c r="C121" s="68"/>
    </row>
    <row r="122" spans="2:3" s="67" customFormat="1" ht="11.25">
      <c r="B122" s="68"/>
      <c r="C122" s="68"/>
    </row>
    <row r="123" spans="2:3" s="67" customFormat="1" ht="11.25">
      <c r="B123" s="68"/>
      <c r="C123" s="68"/>
    </row>
    <row r="124" spans="2:3" s="67" customFormat="1" ht="11.25">
      <c r="B124" s="68"/>
      <c r="C124" s="68"/>
    </row>
    <row r="125" spans="2:3" s="67" customFormat="1" ht="11.25">
      <c r="B125" s="68"/>
      <c r="C125" s="68"/>
    </row>
    <row r="126" spans="2:3" s="67" customFormat="1" ht="11.25">
      <c r="B126" s="68"/>
      <c r="C126" s="68"/>
    </row>
    <row r="127" spans="2:3" s="67" customFormat="1" ht="11.25">
      <c r="B127" s="68"/>
      <c r="C127" s="68"/>
    </row>
    <row r="128" spans="2:3" s="67" customFormat="1" ht="11.25">
      <c r="B128" s="68"/>
      <c r="C128" s="68"/>
    </row>
    <row r="129" spans="2:3" s="67" customFormat="1" ht="11.25">
      <c r="B129" s="68"/>
      <c r="C129" s="68"/>
    </row>
    <row r="130" spans="2:3" s="67" customFormat="1" ht="11.25">
      <c r="B130" s="68"/>
      <c r="C130" s="68"/>
    </row>
    <row r="131" spans="2:3" s="67" customFormat="1" ht="11.25">
      <c r="B131" s="68"/>
      <c r="C131" s="68"/>
    </row>
    <row r="132" spans="2:3" s="67" customFormat="1" ht="11.25">
      <c r="B132" s="68"/>
      <c r="C132" s="68"/>
    </row>
    <row r="133" spans="2:3" s="67" customFormat="1" ht="11.25">
      <c r="B133" s="68"/>
      <c r="C133" s="68"/>
    </row>
    <row r="134" spans="2:3" s="67" customFormat="1" ht="11.25">
      <c r="B134" s="68"/>
      <c r="C134" s="68"/>
    </row>
    <row r="135" spans="2:3" s="67" customFormat="1" ht="11.25">
      <c r="B135" s="68"/>
      <c r="C135" s="68"/>
    </row>
    <row r="136" spans="2:3" s="67" customFormat="1" ht="11.25">
      <c r="B136" s="68"/>
      <c r="C136" s="68"/>
    </row>
    <row r="137" spans="2:3" s="67" customFormat="1" ht="11.25">
      <c r="B137" s="68"/>
      <c r="C137" s="68"/>
    </row>
    <row r="138" spans="2:3" s="67" customFormat="1" ht="11.25">
      <c r="B138" s="68"/>
      <c r="C138" s="68"/>
    </row>
    <row r="139" spans="2:3" s="67" customFormat="1" ht="11.25">
      <c r="B139" s="68"/>
      <c r="C139" s="68"/>
    </row>
    <row r="140" spans="2:3" s="67" customFormat="1" ht="11.25">
      <c r="B140" s="68"/>
      <c r="C140" s="68"/>
    </row>
    <row r="141" spans="2:3" s="67" customFormat="1" ht="11.25">
      <c r="B141" s="68"/>
      <c r="C141" s="68"/>
    </row>
    <row r="142" spans="2:3" s="67" customFormat="1" ht="11.25">
      <c r="B142" s="68"/>
      <c r="C142" s="68"/>
    </row>
    <row r="143" spans="2:3" s="67" customFormat="1" ht="11.25">
      <c r="B143" s="68"/>
      <c r="C143" s="68"/>
    </row>
    <row r="144" spans="2:3" s="67" customFormat="1" ht="11.25">
      <c r="B144" s="68"/>
      <c r="C144" s="68"/>
    </row>
    <row r="145" spans="2:3" s="67" customFormat="1" ht="11.25">
      <c r="B145" s="68"/>
      <c r="C145" s="68"/>
    </row>
    <row r="146" spans="2:3" s="67" customFormat="1" ht="11.25">
      <c r="B146" s="68"/>
      <c r="C146" s="68"/>
    </row>
    <row r="147" spans="2:3" s="67" customFormat="1" ht="11.25">
      <c r="B147" s="68"/>
      <c r="C147" s="68"/>
    </row>
    <row r="148" spans="2:3" s="67" customFormat="1" ht="11.25">
      <c r="B148" s="68"/>
      <c r="C148" s="68"/>
    </row>
    <row r="149" spans="2:3" s="67" customFormat="1" ht="11.25">
      <c r="B149" s="68"/>
      <c r="C149" s="68"/>
    </row>
    <row r="150" spans="2:3" s="67" customFormat="1" ht="11.25">
      <c r="B150" s="68"/>
      <c r="C150" s="68"/>
    </row>
    <row r="151" spans="2:3" s="67" customFormat="1" ht="11.25">
      <c r="B151" s="68"/>
      <c r="C151" s="68"/>
    </row>
    <row r="152" spans="2:3" s="67" customFormat="1" ht="11.25">
      <c r="B152" s="68"/>
      <c r="C152" s="68"/>
    </row>
    <row r="153" spans="2:3" s="67" customFormat="1" ht="11.25">
      <c r="B153" s="68"/>
      <c r="C153" s="68"/>
    </row>
    <row r="154" spans="2:3" s="67" customFormat="1" ht="11.25">
      <c r="B154" s="68"/>
      <c r="C154" s="68"/>
    </row>
    <row r="155" spans="2:3" s="67" customFormat="1" ht="11.25">
      <c r="B155" s="68"/>
      <c r="C155" s="68"/>
    </row>
    <row r="156" spans="2:3" s="67" customFormat="1" ht="11.25">
      <c r="B156" s="68"/>
      <c r="C156" s="68"/>
    </row>
    <row r="157" spans="2:3" s="67" customFormat="1" ht="11.25">
      <c r="B157" s="68"/>
      <c r="C157" s="68"/>
    </row>
    <row r="158" spans="2:3" s="67" customFormat="1" ht="11.25">
      <c r="B158" s="68"/>
      <c r="C158" s="68"/>
    </row>
    <row r="159" spans="2:3" s="67" customFormat="1" ht="11.25">
      <c r="B159" s="68"/>
      <c r="C159" s="68"/>
    </row>
    <row r="160" spans="2:3" s="67" customFormat="1" ht="11.25">
      <c r="B160" s="68"/>
      <c r="C160" s="68"/>
    </row>
    <row r="161" spans="2:3" s="67" customFormat="1" ht="11.25">
      <c r="B161" s="68"/>
      <c r="C161" s="68"/>
    </row>
    <row r="162" spans="2:3" s="67" customFormat="1" ht="11.25">
      <c r="B162" s="68"/>
      <c r="C162" s="68"/>
    </row>
    <row r="163" spans="2:3" s="67" customFormat="1" ht="11.25">
      <c r="B163" s="68"/>
      <c r="C163" s="68"/>
    </row>
    <row r="164" spans="2:3" s="67" customFormat="1" ht="11.25">
      <c r="B164" s="68"/>
      <c r="C164" s="68"/>
    </row>
    <row r="165" spans="2:3" s="67" customFormat="1" ht="11.25">
      <c r="B165" s="68"/>
      <c r="C165" s="68"/>
    </row>
    <row r="166" spans="2:3" s="67" customFormat="1" ht="11.25">
      <c r="B166" s="68"/>
      <c r="C166" s="68"/>
    </row>
    <row r="167" spans="2:3" s="67" customFormat="1" ht="11.25">
      <c r="B167" s="68"/>
      <c r="C167" s="68"/>
    </row>
    <row r="168" spans="2:3" s="67" customFormat="1" ht="11.25">
      <c r="B168" s="68"/>
      <c r="C168" s="68"/>
    </row>
    <row r="169" spans="2:3" s="67" customFormat="1" ht="11.25">
      <c r="B169" s="68"/>
      <c r="C169" s="68"/>
    </row>
    <row r="170" spans="2:3" s="67" customFormat="1" ht="11.25">
      <c r="B170" s="68"/>
      <c r="C170" s="68"/>
    </row>
    <row r="171" spans="2:3" s="67" customFormat="1" ht="11.25">
      <c r="B171" s="68"/>
      <c r="C171" s="68"/>
    </row>
    <row r="172" spans="2:3" s="67" customFormat="1" ht="11.25">
      <c r="B172" s="68"/>
      <c r="C172" s="68"/>
    </row>
    <row r="173" spans="2:3" s="67" customFormat="1" ht="11.25">
      <c r="B173" s="68"/>
      <c r="C173" s="68"/>
    </row>
    <row r="174" spans="2:3" s="67" customFormat="1" ht="11.25">
      <c r="B174" s="68"/>
      <c r="C174" s="68"/>
    </row>
    <row r="175" spans="2:3" s="67" customFormat="1" ht="11.25">
      <c r="B175" s="68"/>
      <c r="C175" s="68"/>
    </row>
    <row r="176" spans="2:3" s="67" customFormat="1" ht="11.25">
      <c r="B176" s="68"/>
      <c r="C176" s="68"/>
    </row>
    <row r="177" spans="2:3" s="67" customFormat="1" ht="11.25">
      <c r="B177" s="68"/>
      <c r="C177" s="68"/>
    </row>
    <row r="178" spans="2:3" s="67" customFormat="1" ht="11.25">
      <c r="B178" s="68"/>
      <c r="C178" s="68"/>
    </row>
    <row r="179" spans="2:3" s="67" customFormat="1" ht="11.25">
      <c r="B179" s="68"/>
      <c r="C179" s="68"/>
    </row>
    <row r="180" spans="2:3" s="67" customFormat="1" ht="11.25">
      <c r="B180" s="68"/>
      <c r="C180" s="68"/>
    </row>
    <row r="181" spans="2:3" s="67" customFormat="1" ht="11.25">
      <c r="B181" s="68"/>
      <c r="C181" s="68"/>
    </row>
    <row r="182" spans="2:3" s="67" customFormat="1" ht="11.25">
      <c r="B182" s="68"/>
      <c r="C182" s="68"/>
    </row>
    <row r="183" spans="2:3" s="67" customFormat="1" ht="11.25">
      <c r="B183" s="68"/>
      <c r="C183" s="68"/>
    </row>
    <row r="184" spans="2:3" s="67" customFormat="1" ht="11.25">
      <c r="B184" s="68"/>
      <c r="C184" s="68"/>
    </row>
    <row r="185" spans="2:3" s="67" customFormat="1" ht="11.25">
      <c r="B185" s="68"/>
      <c r="C185" s="68"/>
    </row>
    <row r="186" spans="2:3" s="67" customFormat="1" ht="11.25">
      <c r="B186" s="68"/>
      <c r="C186" s="68"/>
    </row>
    <row r="187" spans="2:3" s="67" customFormat="1" ht="11.25">
      <c r="B187" s="68"/>
      <c r="C187" s="68"/>
    </row>
    <row r="188" spans="2:3" s="67" customFormat="1" ht="11.25">
      <c r="B188" s="68"/>
      <c r="C188" s="68"/>
    </row>
    <row r="189" spans="2:3" s="67" customFormat="1" ht="11.25">
      <c r="B189" s="68"/>
      <c r="C189" s="68"/>
    </row>
    <row r="190" spans="2:3" s="67" customFormat="1" ht="11.25">
      <c r="B190" s="68"/>
      <c r="C190" s="68"/>
    </row>
    <row r="191" spans="2:3" s="67" customFormat="1" ht="11.25">
      <c r="B191" s="68"/>
      <c r="C191" s="68"/>
    </row>
    <row r="192" spans="2:3" s="67" customFormat="1" ht="11.25">
      <c r="B192" s="68"/>
      <c r="C192" s="68"/>
    </row>
    <row r="193" spans="2:3" s="67" customFormat="1" ht="11.25">
      <c r="B193" s="68"/>
      <c r="C193" s="68"/>
    </row>
    <row r="194" spans="2:3" s="67" customFormat="1" ht="11.25">
      <c r="B194" s="68"/>
      <c r="C194" s="68"/>
    </row>
    <row r="195" spans="2:3" s="67" customFormat="1" ht="11.25">
      <c r="B195" s="68"/>
      <c r="C195" s="68"/>
    </row>
    <row r="196" spans="2:3" s="67" customFormat="1" ht="11.25">
      <c r="B196" s="68"/>
      <c r="C196" s="68"/>
    </row>
    <row r="197" spans="2:3" s="67" customFormat="1" ht="11.25">
      <c r="B197" s="68"/>
      <c r="C197" s="68"/>
    </row>
    <row r="198" spans="2:3" s="67" customFormat="1" ht="11.25">
      <c r="B198" s="68"/>
      <c r="C198" s="68"/>
    </row>
    <row r="199" spans="2:3" s="67" customFormat="1" ht="11.25">
      <c r="B199" s="68"/>
      <c r="C199" s="68"/>
    </row>
    <row r="200" spans="2:3" s="67" customFormat="1" ht="11.25">
      <c r="B200" s="68"/>
      <c r="C200" s="68"/>
    </row>
    <row r="201" spans="2:3" s="67" customFormat="1" ht="11.25">
      <c r="B201" s="68"/>
      <c r="C201" s="68"/>
    </row>
    <row r="202" spans="2:3" s="67" customFormat="1" ht="11.25">
      <c r="B202" s="68"/>
      <c r="C202" s="68"/>
    </row>
    <row r="203" spans="2:3" s="67" customFormat="1" ht="11.25">
      <c r="B203" s="68"/>
      <c r="C203" s="68"/>
    </row>
    <row r="204" spans="2:3" s="67" customFormat="1" ht="11.25">
      <c r="B204" s="68"/>
      <c r="C204" s="68"/>
    </row>
    <row r="205" spans="2:3" s="67" customFormat="1" ht="11.25">
      <c r="B205" s="68"/>
      <c r="C205" s="68"/>
    </row>
    <row r="206" spans="2:3" s="67" customFormat="1" ht="11.25">
      <c r="B206" s="68"/>
      <c r="C206" s="68"/>
    </row>
    <row r="207" spans="2:3" s="67" customFormat="1" ht="11.25">
      <c r="B207" s="68"/>
      <c r="C207" s="68"/>
    </row>
    <row r="208" spans="2:3" s="67" customFormat="1" ht="11.25">
      <c r="B208" s="68"/>
      <c r="C208" s="68"/>
    </row>
    <row r="209" spans="2:3" s="67" customFormat="1" ht="11.25">
      <c r="B209" s="68"/>
      <c r="C209" s="68"/>
    </row>
    <row r="210" spans="2:3" s="67" customFormat="1" ht="11.25">
      <c r="B210" s="68"/>
      <c r="C210" s="68"/>
    </row>
    <row r="211" spans="2:3" s="67" customFormat="1" ht="11.25">
      <c r="B211" s="68"/>
      <c r="C211" s="68"/>
    </row>
    <row r="212" spans="2:3" s="67" customFormat="1" ht="11.25">
      <c r="B212" s="68"/>
      <c r="C212" s="68"/>
    </row>
    <row r="213" spans="2:3" s="67" customFormat="1" ht="11.25">
      <c r="B213" s="68"/>
      <c r="C213" s="68"/>
    </row>
    <row r="214" spans="2:3" s="67" customFormat="1" ht="11.25">
      <c r="B214" s="68"/>
      <c r="C214" s="68"/>
    </row>
    <row r="215" spans="2:3" s="67" customFormat="1" ht="11.25">
      <c r="B215" s="68"/>
      <c r="C215" s="68"/>
    </row>
    <row r="216" spans="2:3" s="67" customFormat="1" ht="11.25">
      <c r="B216" s="68"/>
      <c r="C216" s="68"/>
    </row>
    <row r="217" spans="2:3" s="67" customFormat="1" ht="11.25">
      <c r="B217" s="68"/>
      <c r="C217" s="68"/>
    </row>
    <row r="218" spans="2:3" s="67" customFormat="1" ht="11.25">
      <c r="B218" s="68"/>
      <c r="C218" s="68"/>
    </row>
    <row r="219" spans="2:3" s="67" customFormat="1" ht="11.25">
      <c r="B219" s="68"/>
      <c r="C219" s="68"/>
    </row>
    <row r="220" spans="2:3" s="67" customFormat="1" ht="11.25">
      <c r="B220" s="68"/>
      <c r="C220" s="68"/>
    </row>
    <row r="221" spans="2:3" s="67" customFormat="1" ht="11.25">
      <c r="B221" s="68"/>
      <c r="C221" s="68"/>
    </row>
    <row r="222" spans="2:3" s="67" customFormat="1" ht="11.25">
      <c r="B222" s="68"/>
      <c r="C222" s="68"/>
    </row>
    <row r="223" spans="2:3" s="67" customFormat="1" ht="11.25">
      <c r="B223" s="68"/>
      <c r="C223" s="68"/>
    </row>
    <row r="224" spans="2:3" s="67" customFormat="1" ht="11.25">
      <c r="B224" s="68"/>
      <c r="C224" s="68"/>
    </row>
    <row r="225" spans="2:3" s="67" customFormat="1" ht="11.25">
      <c r="B225" s="68"/>
      <c r="C225" s="68"/>
    </row>
    <row r="226" spans="2:3" s="67" customFormat="1" ht="11.25">
      <c r="B226" s="68"/>
      <c r="C226" s="68"/>
    </row>
    <row r="227" spans="2:3" s="67" customFormat="1" ht="11.25">
      <c r="B227" s="68"/>
      <c r="C227" s="68"/>
    </row>
    <row r="228" spans="2:3" s="67" customFormat="1" ht="11.25">
      <c r="B228" s="68"/>
      <c r="C228" s="68"/>
    </row>
    <row r="229" spans="2:3" s="67" customFormat="1" ht="11.25">
      <c r="B229" s="68"/>
      <c r="C229" s="68"/>
    </row>
    <row r="230" spans="2:3" s="67" customFormat="1" ht="11.25">
      <c r="B230" s="68"/>
      <c r="C230" s="68"/>
    </row>
    <row r="231" spans="2:3" s="67" customFormat="1" ht="11.25">
      <c r="B231" s="68"/>
      <c r="C231" s="68"/>
    </row>
    <row r="232" spans="2:3" s="67" customFormat="1" ht="11.25">
      <c r="B232" s="68"/>
      <c r="C232" s="68"/>
    </row>
    <row r="233" spans="2:3" s="67" customFormat="1" ht="11.25">
      <c r="B233" s="68"/>
      <c r="C233" s="68"/>
    </row>
    <row r="234" spans="2:3" s="67" customFormat="1" ht="11.25">
      <c r="B234" s="68"/>
      <c r="C234" s="68"/>
    </row>
    <row r="235" spans="2:3" s="67" customFormat="1" ht="11.25">
      <c r="B235" s="68"/>
      <c r="C235" s="68"/>
    </row>
    <row r="236" spans="2:3" s="67" customFormat="1" ht="11.25">
      <c r="B236" s="68"/>
      <c r="C236" s="68"/>
    </row>
    <row r="237" spans="2:3" s="67" customFormat="1" ht="11.25">
      <c r="B237" s="68"/>
      <c r="C237" s="68"/>
    </row>
    <row r="238" spans="2:3" s="67" customFormat="1" ht="11.25">
      <c r="B238" s="68"/>
      <c r="C238" s="68"/>
    </row>
    <row r="239" spans="2:3" s="67" customFormat="1" ht="11.25">
      <c r="B239" s="68"/>
      <c r="C239" s="68"/>
    </row>
    <row r="240" spans="2:3" s="67" customFormat="1" ht="11.25">
      <c r="B240" s="68"/>
      <c r="C240" s="68"/>
    </row>
    <row r="241" spans="2:3" s="67" customFormat="1" ht="11.25">
      <c r="B241" s="68"/>
      <c r="C241" s="68"/>
    </row>
    <row r="242" spans="2:3" s="67" customFormat="1" ht="11.25">
      <c r="B242" s="68"/>
      <c r="C242" s="68"/>
    </row>
    <row r="243" spans="2:3" s="67" customFormat="1" ht="11.25">
      <c r="B243" s="68"/>
      <c r="C243" s="68"/>
    </row>
    <row r="244" spans="2:3" s="67" customFormat="1" ht="11.25">
      <c r="B244" s="68"/>
      <c r="C244" s="68"/>
    </row>
    <row r="245" spans="2:3" s="67" customFormat="1" ht="11.25">
      <c r="B245" s="68"/>
      <c r="C245" s="68"/>
    </row>
    <row r="246" spans="2:3" s="67" customFormat="1" ht="11.25">
      <c r="B246" s="68"/>
      <c r="C246" s="68"/>
    </row>
    <row r="247" spans="2:3" s="67" customFormat="1" ht="11.25">
      <c r="B247" s="68"/>
      <c r="C247" s="68"/>
    </row>
    <row r="248" spans="2:3" s="67" customFormat="1" ht="11.25">
      <c r="B248" s="68"/>
      <c r="C248" s="68"/>
    </row>
    <row r="249" spans="2:3" s="67" customFormat="1" ht="11.25">
      <c r="B249" s="68"/>
      <c r="C249" s="68"/>
    </row>
    <row r="250" spans="2:3" s="67" customFormat="1" ht="11.25">
      <c r="B250" s="68"/>
      <c r="C250" s="68"/>
    </row>
    <row r="251" spans="2:3" s="67" customFormat="1" ht="11.25">
      <c r="B251" s="68"/>
      <c r="C251" s="68"/>
    </row>
    <row r="252" spans="2:3" s="67" customFormat="1" ht="11.25">
      <c r="B252" s="68"/>
      <c r="C252" s="68"/>
    </row>
    <row r="253" spans="2:3" s="67" customFormat="1" ht="11.25">
      <c r="B253" s="68"/>
      <c r="C253" s="68"/>
    </row>
    <row r="254" spans="2:3" s="67" customFormat="1" ht="11.25">
      <c r="B254" s="68"/>
      <c r="C254" s="68"/>
    </row>
    <row r="255" spans="2:3" s="67" customFormat="1" ht="11.25">
      <c r="B255" s="68"/>
      <c r="C255" s="68"/>
    </row>
    <row r="256" spans="2:3" s="67" customFormat="1" ht="11.25">
      <c r="B256" s="68"/>
      <c r="C256" s="68"/>
    </row>
    <row r="257" spans="2:3" s="67" customFormat="1" ht="11.25">
      <c r="B257" s="68"/>
      <c r="C257" s="68"/>
    </row>
    <row r="258" spans="2:3" s="67" customFormat="1" ht="11.25">
      <c r="B258" s="68"/>
      <c r="C258" s="68"/>
    </row>
    <row r="259" spans="2:3" s="67" customFormat="1" ht="11.25">
      <c r="B259" s="68"/>
      <c r="C259" s="68"/>
    </row>
    <row r="260" spans="2:3" s="67" customFormat="1" ht="11.25">
      <c r="B260" s="68"/>
      <c r="C260" s="68"/>
    </row>
    <row r="261" spans="2:3" s="67" customFormat="1" ht="11.25">
      <c r="B261" s="68"/>
      <c r="C261" s="68"/>
    </row>
    <row r="262" spans="2:3" s="67" customFormat="1" ht="11.25">
      <c r="B262" s="68"/>
      <c r="C262" s="68"/>
    </row>
    <row r="263" spans="2:3" s="67" customFormat="1" ht="11.25">
      <c r="B263" s="68"/>
      <c r="C263" s="68"/>
    </row>
    <row r="264" spans="2:3" s="67" customFormat="1" ht="11.25">
      <c r="B264" s="68"/>
      <c r="C264" s="68"/>
    </row>
    <row r="265" spans="2:3" s="67" customFormat="1" ht="11.25">
      <c r="B265" s="68"/>
      <c r="C265" s="68"/>
    </row>
    <row r="266" spans="2:3" s="67" customFormat="1" ht="11.25">
      <c r="B266" s="68"/>
      <c r="C266" s="68"/>
    </row>
    <row r="267" spans="2:3" s="67" customFormat="1" ht="11.25">
      <c r="B267" s="68"/>
      <c r="C267" s="68"/>
    </row>
    <row r="268" spans="2:3" s="67" customFormat="1" ht="11.25">
      <c r="B268" s="68"/>
      <c r="C268" s="68"/>
    </row>
    <row r="269" spans="2:3" s="67" customFormat="1" ht="11.25">
      <c r="B269" s="68"/>
      <c r="C269" s="68"/>
    </row>
    <row r="270" spans="2:3" s="67" customFormat="1" ht="11.25">
      <c r="B270" s="68"/>
      <c r="C270" s="68"/>
    </row>
    <row r="271" spans="2:3" s="67" customFormat="1" ht="11.25">
      <c r="B271" s="68"/>
      <c r="C271" s="68"/>
    </row>
    <row r="272" spans="2:3" s="67" customFormat="1" ht="11.25">
      <c r="B272" s="68"/>
      <c r="C272" s="68"/>
    </row>
    <row r="273" spans="2:3" s="67" customFormat="1" ht="11.25">
      <c r="B273" s="68"/>
      <c r="C273" s="68"/>
    </row>
    <row r="274" spans="2:3" s="67" customFormat="1" ht="11.25">
      <c r="B274" s="68"/>
      <c r="C274" s="68"/>
    </row>
    <row r="275" spans="2:3" s="67" customFormat="1" ht="11.25">
      <c r="B275" s="68"/>
      <c r="C275" s="68"/>
    </row>
    <row r="276" spans="2:3" s="67" customFormat="1" ht="11.25">
      <c r="B276" s="68"/>
      <c r="C276" s="68"/>
    </row>
    <row r="277" spans="2:3" s="67" customFormat="1" ht="11.25">
      <c r="B277" s="68"/>
      <c r="C277" s="68"/>
    </row>
    <row r="278" spans="2:3" s="67" customFormat="1" ht="11.25">
      <c r="B278" s="68"/>
      <c r="C278" s="68"/>
    </row>
    <row r="279" spans="2:3" s="67" customFormat="1" ht="11.25">
      <c r="B279" s="68"/>
      <c r="C279" s="68"/>
    </row>
    <row r="280" spans="2:3" s="67" customFormat="1" ht="11.25">
      <c r="B280" s="68"/>
      <c r="C280" s="68"/>
    </row>
    <row r="281" spans="2:3" s="67" customFormat="1" ht="11.25">
      <c r="B281" s="68"/>
      <c r="C281" s="68"/>
    </row>
    <row r="282" spans="2:3" s="67" customFormat="1" ht="11.25">
      <c r="B282" s="68"/>
      <c r="C282" s="68"/>
    </row>
    <row r="283" spans="2:3" s="67" customFormat="1" ht="11.25">
      <c r="B283" s="68"/>
      <c r="C283" s="68"/>
    </row>
    <row r="284" spans="2:3" s="67" customFormat="1" ht="11.25">
      <c r="B284" s="68"/>
      <c r="C284" s="68"/>
    </row>
    <row r="285" spans="2:3" s="67" customFormat="1" ht="11.25">
      <c r="B285" s="68"/>
      <c r="C285" s="68"/>
    </row>
    <row r="286" spans="2:3" s="67" customFormat="1" ht="11.25">
      <c r="B286" s="68"/>
      <c r="C286" s="68"/>
    </row>
    <row r="287" spans="2:3" s="67" customFormat="1" ht="11.25">
      <c r="B287" s="68"/>
      <c r="C287" s="68"/>
    </row>
    <row r="288" spans="2:3" s="67" customFormat="1" ht="11.25">
      <c r="B288" s="68"/>
      <c r="C288" s="68"/>
    </row>
    <row r="289" spans="2:3" s="67" customFormat="1" ht="11.25">
      <c r="B289" s="68"/>
      <c r="C289" s="68"/>
    </row>
    <row r="290" spans="2:3" s="67" customFormat="1" ht="11.25">
      <c r="B290" s="68"/>
      <c r="C290" s="68"/>
    </row>
    <row r="291" spans="2:3" s="67" customFormat="1" ht="11.25">
      <c r="B291" s="68"/>
      <c r="C291" s="68"/>
    </row>
    <row r="292" spans="2:3" s="67" customFormat="1" ht="11.25">
      <c r="B292" s="68"/>
      <c r="C292" s="68"/>
    </row>
    <row r="293" spans="2:3" s="67" customFormat="1" ht="11.25">
      <c r="B293" s="68"/>
      <c r="C293" s="68"/>
    </row>
    <row r="294" spans="2:3" s="67" customFormat="1" ht="11.25">
      <c r="B294" s="68"/>
      <c r="C294" s="68"/>
    </row>
    <row r="295" spans="2:3" s="67" customFormat="1" ht="11.25">
      <c r="B295" s="68"/>
      <c r="C295" s="68"/>
    </row>
    <row r="296" spans="2:3" s="67" customFormat="1" ht="11.25">
      <c r="B296" s="68"/>
      <c r="C296" s="68"/>
    </row>
    <row r="297" spans="2:3" s="67" customFormat="1" ht="11.25">
      <c r="B297" s="68"/>
      <c r="C297" s="68"/>
    </row>
    <row r="298" spans="2:3" s="67" customFormat="1" ht="11.25">
      <c r="B298" s="68"/>
      <c r="C298" s="68"/>
    </row>
    <row r="299" spans="2:3" s="67" customFormat="1" ht="11.25">
      <c r="B299" s="68"/>
      <c r="C299" s="68"/>
    </row>
    <row r="300" spans="2:3" s="67" customFormat="1" ht="11.25">
      <c r="B300" s="68"/>
      <c r="C300" s="68"/>
    </row>
    <row r="301" spans="2:3" s="67" customFormat="1" ht="11.25">
      <c r="B301" s="68"/>
      <c r="C301" s="68"/>
    </row>
  </sheetData>
  <sheetProtection formatCells="0" formatColumns="0" formatRows="0"/>
  <mergeCells count="4">
    <mergeCell ref="A2:I2"/>
    <mergeCell ref="B49:B54"/>
    <mergeCell ref="B55:B60"/>
    <mergeCell ref="B61:B66"/>
  </mergeCells>
  <dataValidations count="20">
    <dataValidation type="decimal" allowBlank="1" showInputMessage="1" showErrorMessage="1" error="Ввведеное значение неверно" sqref="E34">
      <formula1>-1000000000000000</formula1>
      <formula2>1000000000000000</formula2>
    </dataValidation>
    <dataValidation type="decimal" allowBlank="1" showInputMessage="1" showErrorMessage="1" error="Ввведеное значение неверно" sqref="F34">
      <formula1>-1000000000000000</formula1>
      <formula2>1000000000000000</formula2>
    </dataValidation>
    <dataValidation type="decimal" allowBlank="1" showInputMessage="1" showErrorMessage="1" error="Ввведеное значение неверно" sqref="G34">
      <formula1>-1000000000000000</formula1>
      <formula2>1000000000000000</formula2>
    </dataValidation>
    <dataValidation type="decimal" allowBlank="1" showInputMessage="1" showErrorMessage="1" error="Ввведеное значение неверно" sqref="H34">
      <formula1>-1000000000000000</formula1>
      <formula2>1000000000000000</formula2>
    </dataValidation>
    <dataValidation type="decimal" allowBlank="1" showInputMessage="1" showErrorMessage="1" error="Ввведеное значение неверно" sqref="I34">
      <formula1>-1000000000000000</formula1>
      <formula2>1000000000000000</formula2>
    </dataValidation>
    <dataValidation type="decimal" allowBlank="1" showInputMessage="1" showErrorMessage="1" error="Ввведеное значение неверно" sqref="E36">
      <formula1>-1000000000000000</formula1>
      <formula2>1000000000000000</formula2>
    </dataValidation>
    <dataValidation type="decimal" allowBlank="1" showInputMessage="1" showErrorMessage="1" error="Ввведеное значение неверно" sqref="F36">
      <formula1>-1000000000000000</formula1>
      <formula2>1000000000000000</formula2>
    </dataValidation>
    <dataValidation type="decimal" allowBlank="1" showInputMessage="1" showErrorMessage="1" error="Ввведеное значение неверно" sqref="G36">
      <formula1>-1000000000000000</formula1>
      <formula2>1000000000000000</formula2>
    </dataValidation>
    <dataValidation type="decimal" allowBlank="1" showInputMessage="1" showErrorMessage="1" error="Ввведеное значение неверно" sqref="H36">
      <formula1>-1000000000000000</formula1>
      <formula2>1000000000000000</formula2>
    </dataValidation>
    <dataValidation type="decimal" allowBlank="1" showInputMessage="1" showErrorMessage="1" error="Ввведеное значение неверно" sqref="I36">
      <formula1>-1000000000000000</formula1>
      <formula2>1000000000000000</formula2>
    </dataValidation>
    <dataValidation type="decimal" allowBlank="1" showInputMessage="1" showErrorMessage="1" error="Ввведеное значение неверно" sqref="E41">
      <formula1>-1000000000000000</formula1>
      <formula2>1000000000000000</formula2>
    </dataValidation>
    <dataValidation type="decimal" allowBlank="1" showInputMessage="1" showErrorMessage="1" error="Ввведеное значение неверно" sqref="F41">
      <formula1>-1000000000000000</formula1>
      <formula2>1000000000000000</formula2>
    </dataValidation>
    <dataValidation type="decimal" allowBlank="1" showInputMessage="1" showErrorMessage="1" error="Ввведеное значение неверно" sqref="G41">
      <formula1>-1000000000000000</formula1>
      <formula2>1000000000000000</formula2>
    </dataValidation>
    <dataValidation type="decimal" allowBlank="1" showInputMessage="1" showErrorMessage="1" error="Ввведеное значение неверно" sqref="H41">
      <formula1>-1000000000000000</formula1>
      <formula2>1000000000000000</formula2>
    </dataValidation>
    <dataValidation type="decimal" allowBlank="1" showInputMessage="1" showErrorMessage="1" error="Ввведеное значение неверно" sqref="I41">
      <formula1>-1000000000000000</formula1>
      <formula2>1000000000000000</formula2>
    </dataValidation>
    <dataValidation type="decimal" allowBlank="1" showInputMessage="1" showErrorMessage="1" error="Ввведеное значение неверно" sqref="E43">
      <formula1>-1000000000000000</formula1>
      <formula2>1000000000000000</formula2>
    </dataValidation>
    <dataValidation type="decimal" allowBlank="1" showInputMessage="1" showErrorMessage="1" error="Ввведеное значение неверно" sqref="F43">
      <formula1>-1000000000000000</formula1>
      <formula2>1000000000000000</formula2>
    </dataValidation>
    <dataValidation type="decimal" allowBlank="1" showInputMessage="1" showErrorMessage="1" error="Ввведеное значение неверно" sqref="G43">
      <formula1>-1000000000000000</formula1>
      <formula2>1000000000000000</formula2>
    </dataValidation>
    <dataValidation type="decimal" allowBlank="1" showInputMessage="1" showErrorMessage="1" error="Ввведеное значение неверно" sqref="H43">
      <formula1>-1000000000000000</formula1>
      <formula2>1000000000000000</formula2>
    </dataValidation>
    <dataValidation type="decimal" allowBlank="1" showInputMessage="1" showErrorMessage="1" error="Ввведеное значение неверно" sqref="I43">
      <formula1>-1000000000000000</formula1>
      <formula2>1000000000000000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6:AE108"/>
  <sheetViews>
    <sheetView zoomScalePageLayoutView="0" workbookViewId="0" topLeftCell="A1">
      <selection activeCell="K6" sqref="K6:K7"/>
    </sheetView>
  </sheetViews>
  <sheetFormatPr defaultColWidth="9.140625" defaultRowHeight="11.25"/>
  <cols>
    <col min="2" max="2" width="23.140625" style="0" customWidth="1"/>
    <col min="5" max="5" width="11.57421875" style="0" bestFit="1" customWidth="1"/>
  </cols>
  <sheetData>
    <row r="6" spans="3:11" ht="11.25">
      <c r="C6" t="s">
        <v>228</v>
      </c>
      <c r="K6" t="s">
        <v>349</v>
      </c>
    </row>
    <row r="7" spans="3:11" ht="11.25">
      <c r="C7" t="s">
        <v>229</v>
      </c>
      <c r="K7" t="s">
        <v>350</v>
      </c>
    </row>
    <row r="8" ht="11.25">
      <c r="C8" t="s">
        <v>230</v>
      </c>
    </row>
    <row r="9" ht="11.25">
      <c r="C9" t="s">
        <v>231</v>
      </c>
    </row>
    <row r="10" ht="11.25">
      <c r="C10" t="s">
        <v>233</v>
      </c>
    </row>
    <row r="11" ht="11.25">
      <c r="C11" t="s">
        <v>234</v>
      </c>
    </row>
    <row r="12" ht="11.25">
      <c r="C12" t="s">
        <v>235</v>
      </c>
    </row>
    <row r="13" ht="11.25">
      <c r="C13" t="s">
        <v>236</v>
      </c>
    </row>
    <row r="14" ht="11.25">
      <c r="C14" t="s">
        <v>237</v>
      </c>
    </row>
    <row r="15" ht="11.25">
      <c r="C15" t="s">
        <v>238</v>
      </c>
    </row>
    <row r="16" ht="11.25">
      <c r="C16" t="s">
        <v>355</v>
      </c>
    </row>
    <row r="17" ht="11.25">
      <c r="C17" t="s">
        <v>232</v>
      </c>
    </row>
    <row r="18" ht="11.25">
      <c r="C18" t="s">
        <v>288</v>
      </c>
    </row>
    <row r="19" ht="11.25">
      <c r="C19" t="s">
        <v>239</v>
      </c>
    </row>
    <row r="20" ht="11.25">
      <c r="C20" t="s">
        <v>356</v>
      </c>
    </row>
    <row r="21" ht="11.25">
      <c r="C21" t="s">
        <v>240</v>
      </c>
    </row>
    <row r="22" ht="11.25">
      <c r="C22" t="s">
        <v>241</v>
      </c>
    </row>
    <row r="23" ht="11.25">
      <c r="C23" t="s">
        <v>242</v>
      </c>
    </row>
    <row r="24" ht="11.25">
      <c r="C24" t="s">
        <v>243</v>
      </c>
    </row>
    <row r="25" ht="11.25">
      <c r="C25" t="s">
        <v>244</v>
      </c>
    </row>
    <row r="26" ht="11.25">
      <c r="C26" t="s">
        <v>357</v>
      </c>
    </row>
    <row r="27" ht="11.25">
      <c r="C27" t="s">
        <v>245</v>
      </c>
    </row>
    <row r="28" ht="11.25">
      <c r="C28" t="s">
        <v>246</v>
      </c>
    </row>
    <row r="29" ht="11.25">
      <c r="C29" t="s">
        <v>247</v>
      </c>
    </row>
    <row r="30" ht="11.25">
      <c r="C30" t="s">
        <v>248</v>
      </c>
    </row>
    <row r="31" ht="11.25">
      <c r="C31" t="s">
        <v>249</v>
      </c>
    </row>
    <row r="32" ht="11.25">
      <c r="C32" t="s">
        <v>250</v>
      </c>
    </row>
    <row r="33" ht="11.25">
      <c r="C33" t="s">
        <v>251</v>
      </c>
    </row>
    <row r="34" ht="11.25">
      <c r="C34" t="s">
        <v>252</v>
      </c>
    </row>
    <row r="35" ht="11.25">
      <c r="C35" t="s">
        <v>253</v>
      </c>
    </row>
    <row r="36" ht="11.25">
      <c r="C36" t="s">
        <v>254</v>
      </c>
    </row>
    <row r="37" ht="11.25">
      <c r="C37" t="s">
        <v>255</v>
      </c>
    </row>
    <row r="38" ht="11.25">
      <c r="C38" t="s">
        <v>256</v>
      </c>
    </row>
    <row r="39" ht="11.25">
      <c r="C39" t="s">
        <v>257</v>
      </c>
    </row>
    <row r="40" ht="11.25">
      <c r="C40" t="s">
        <v>258</v>
      </c>
    </row>
    <row r="41" ht="11.25">
      <c r="C41" t="s">
        <v>259</v>
      </c>
    </row>
    <row r="42" ht="11.25">
      <c r="C42" t="s">
        <v>260</v>
      </c>
    </row>
    <row r="43" ht="11.25">
      <c r="C43" t="s">
        <v>261</v>
      </c>
    </row>
    <row r="44" ht="11.25">
      <c r="C44" t="s">
        <v>262</v>
      </c>
    </row>
    <row r="45" ht="11.25">
      <c r="C45" t="s">
        <v>263</v>
      </c>
    </row>
    <row r="46" ht="11.25">
      <c r="C46" t="s">
        <v>264</v>
      </c>
    </row>
    <row r="47" ht="11.25">
      <c r="C47" t="s">
        <v>265</v>
      </c>
    </row>
    <row r="48" ht="11.25">
      <c r="C48" t="s">
        <v>266</v>
      </c>
    </row>
    <row r="49" ht="11.25">
      <c r="C49" t="s">
        <v>267</v>
      </c>
    </row>
    <row r="50" ht="11.25">
      <c r="C50" t="s">
        <v>268</v>
      </c>
    </row>
    <row r="51" ht="11.25">
      <c r="C51" t="s">
        <v>269</v>
      </c>
    </row>
    <row r="52" ht="11.25">
      <c r="C52" t="s">
        <v>270</v>
      </c>
    </row>
    <row r="53" ht="11.25">
      <c r="C53" t="s">
        <v>271</v>
      </c>
    </row>
    <row r="54" ht="11.25">
      <c r="C54" t="s">
        <v>272</v>
      </c>
    </row>
    <row r="55" ht="11.25">
      <c r="C55" t="s">
        <v>273</v>
      </c>
    </row>
    <row r="56" ht="11.25">
      <c r="C56" t="s">
        <v>274</v>
      </c>
    </row>
    <row r="57" ht="11.25">
      <c r="C57" t="s">
        <v>275</v>
      </c>
    </row>
    <row r="58" ht="11.25">
      <c r="C58" t="s">
        <v>276</v>
      </c>
    </row>
    <row r="59" ht="11.25">
      <c r="C59" t="s">
        <v>277</v>
      </c>
    </row>
    <row r="60" ht="11.25">
      <c r="C60" t="s">
        <v>278</v>
      </c>
    </row>
    <row r="61" ht="11.25">
      <c r="C61" t="s">
        <v>279</v>
      </c>
    </row>
    <row r="62" ht="11.25">
      <c r="C62" t="s">
        <v>280</v>
      </c>
    </row>
    <row r="63" ht="11.25">
      <c r="C63" t="s">
        <v>281</v>
      </c>
    </row>
    <row r="64" ht="11.25">
      <c r="C64" t="s">
        <v>282</v>
      </c>
    </row>
    <row r="65" ht="11.25">
      <c r="C65" t="s">
        <v>283</v>
      </c>
    </row>
    <row r="66" ht="11.25">
      <c r="C66" t="s">
        <v>284</v>
      </c>
    </row>
    <row r="67" ht="11.25">
      <c r="C67" t="s">
        <v>285</v>
      </c>
    </row>
    <row r="68" ht="11.25">
      <c r="C68" t="s">
        <v>286</v>
      </c>
    </row>
    <row r="69" ht="11.25">
      <c r="C69" t="s">
        <v>287</v>
      </c>
    </row>
    <row r="70" ht="11.25">
      <c r="C70" t="s">
        <v>289</v>
      </c>
    </row>
    <row r="71" ht="11.25">
      <c r="C71" t="s">
        <v>290</v>
      </c>
    </row>
    <row r="72" ht="11.25">
      <c r="C72" t="s">
        <v>291</v>
      </c>
    </row>
    <row r="73" ht="11.25">
      <c r="C73" t="s">
        <v>292</v>
      </c>
    </row>
    <row r="74" ht="11.25">
      <c r="C74" t="s">
        <v>293</v>
      </c>
    </row>
    <row r="75" ht="11.25">
      <c r="C75" t="s">
        <v>294</v>
      </c>
    </row>
    <row r="76" ht="11.25">
      <c r="C76" t="s">
        <v>295</v>
      </c>
    </row>
    <row r="77" ht="11.25">
      <c r="C77" t="s">
        <v>296</v>
      </c>
    </row>
    <row r="78" ht="11.25">
      <c r="C78" t="s">
        <v>297</v>
      </c>
    </row>
    <row r="79" ht="11.25">
      <c r="C79" t="s">
        <v>298</v>
      </c>
    </row>
    <row r="80" ht="11.25">
      <c r="C80" t="s">
        <v>299</v>
      </c>
    </row>
    <row r="81" ht="11.25">
      <c r="C81" t="s">
        <v>300</v>
      </c>
    </row>
    <row r="82" ht="11.25">
      <c r="C82" t="s">
        <v>301</v>
      </c>
    </row>
    <row r="83" ht="11.25">
      <c r="C83" t="s">
        <v>302</v>
      </c>
    </row>
    <row r="84" ht="11.25">
      <c r="C84" t="s">
        <v>303</v>
      </c>
    </row>
    <row r="85" ht="11.25">
      <c r="C85" t="s">
        <v>304</v>
      </c>
    </row>
    <row r="86" ht="11.25">
      <c r="C86" t="s">
        <v>305</v>
      </c>
    </row>
    <row r="87" ht="11.25">
      <c r="C87" t="s">
        <v>306</v>
      </c>
    </row>
    <row r="88" ht="11.25">
      <c r="C88" t="s">
        <v>307</v>
      </c>
    </row>
    <row r="89" ht="11.25">
      <c r="C89" t="s">
        <v>308</v>
      </c>
    </row>
    <row r="92" spans="1:31" s="102" customFormat="1" ht="27" customHeight="1">
      <c r="A92" s="119" t="s">
        <v>364</v>
      </c>
      <c r="B92" s="111" t="s">
        <v>358</v>
      </c>
      <c r="C92" s="122">
        <f>SUMIF($A92:$A96,"= 1.1",C92:C97)</f>
        <v>0</v>
      </c>
      <c r="D92" s="122">
        <f aca="true" t="shared" si="0" ref="D92:AA92">SUMIF($A92:$A96,"= 1.1",D92:D97)</f>
        <v>0</v>
      </c>
      <c r="E92" s="122">
        <f t="shared" si="0"/>
        <v>0</v>
      </c>
      <c r="F92" s="122">
        <f t="shared" si="0"/>
        <v>0</v>
      </c>
      <c r="G92" s="122">
        <f t="shared" si="0"/>
        <v>0</v>
      </c>
      <c r="H92" s="122">
        <f t="shared" si="0"/>
        <v>0</v>
      </c>
      <c r="I92" s="122">
        <f t="shared" si="0"/>
        <v>0</v>
      </c>
      <c r="J92" s="122">
        <f t="shared" si="0"/>
        <v>0</v>
      </c>
      <c r="K92" s="122">
        <f t="shared" si="0"/>
        <v>0</v>
      </c>
      <c r="L92" s="122">
        <f t="shared" si="0"/>
        <v>0</v>
      </c>
      <c r="M92" s="122">
        <f t="shared" si="0"/>
        <v>0</v>
      </c>
      <c r="N92" s="122">
        <f t="shared" si="0"/>
        <v>0</v>
      </c>
      <c r="O92" s="122">
        <f t="shared" si="0"/>
        <v>0</v>
      </c>
      <c r="P92" s="122">
        <f t="shared" si="0"/>
        <v>0</v>
      </c>
      <c r="Q92" s="122">
        <f t="shared" si="0"/>
        <v>0</v>
      </c>
      <c r="R92" s="122">
        <f t="shared" si="0"/>
        <v>0</v>
      </c>
      <c r="S92" s="122">
        <f t="shared" si="0"/>
        <v>0</v>
      </c>
      <c r="T92" s="122">
        <f t="shared" si="0"/>
        <v>0</v>
      </c>
      <c r="U92" s="122">
        <f t="shared" si="0"/>
        <v>0</v>
      </c>
      <c r="V92" s="122">
        <f t="shared" si="0"/>
        <v>0</v>
      </c>
      <c r="W92" s="122">
        <f t="shared" si="0"/>
        <v>0</v>
      </c>
      <c r="X92" s="122">
        <f t="shared" si="0"/>
        <v>0</v>
      </c>
      <c r="Y92" s="122">
        <f t="shared" si="0"/>
        <v>0</v>
      </c>
      <c r="Z92" s="122">
        <f t="shared" si="0"/>
        <v>0</v>
      </c>
      <c r="AA92" s="122">
        <f t="shared" si="0"/>
        <v>0</v>
      </c>
      <c r="AB92" s="110">
        <f>IF(E92=0,0,(G92/E92*100))</f>
        <v>0</v>
      </c>
      <c r="AC92" s="110">
        <f>IF(F92=0,0,(G92/F92*100))</f>
        <v>0</v>
      </c>
      <c r="AD92" s="110">
        <f>IF(C92=0,0,(G92/C92*100))</f>
        <v>0</v>
      </c>
      <c r="AE92" s="110">
        <f>IF(D92=0,0,(G92/D92*100))</f>
        <v>0</v>
      </c>
    </row>
    <row r="93" spans="1:31" s="102" customFormat="1" ht="35.25" customHeight="1">
      <c r="A93" s="119" t="s">
        <v>362</v>
      </c>
      <c r="B93" s="111" t="s">
        <v>359</v>
      </c>
      <c r="C93" s="121">
        <f>SUM(C94:C95)</f>
        <v>0</v>
      </c>
      <c r="D93" s="121">
        <f aca="true" t="shared" si="1" ref="D93:AA93">SUM(D94:D95)</f>
        <v>0</v>
      </c>
      <c r="E93" s="121">
        <f t="shared" si="1"/>
        <v>0</v>
      </c>
      <c r="F93" s="121">
        <f t="shared" si="1"/>
        <v>0</v>
      </c>
      <c r="G93" s="121">
        <f t="shared" si="1"/>
        <v>0</v>
      </c>
      <c r="H93" s="121">
        <f t="shared" si="1"/>
        <v>0</v>
      </c>
      <c r="I93" s="121">
        <f t="shared" si="1"/>
        <v>0</v>
      </c>
      <c r="J93" s="121">
        <f t="shared" si="1"/>
        <v>0</v>
      </c>
      <c r="K93" s="121">
        <f t="shared" si="1"/>
        <v>0</v>
      </c>
      <c r="L93" s="121">
        <f t="shared" si="1"/>
        <v>0</v>
      </c>
      <c r="M93" s="121">
        <f t="shared" si="1"/>
        <v>0</v>
      </c>
      <c r="N93" s="121">
        <f t="shared" si="1"/>
        <v>0</v>
      </c>
      <c r="O93" s="121">
        <f t="shared" si="1"/>
        <v>0</v>
      </c>
      <c r="P93" s="121">
        <f t="shared" si="1"/>
        <v>0</v>
      </c>
      <c r="Q93" s="121">
        <f t="shared" si="1"/>
        <v>0</v>
      </c>
      <c r="R93" s="121">
        <f t="shared" si="1"/>
        <v>0</v>
      </c>
      <c r="S93" s="121">
        <f t="shared" si="1"/>
        <v>0</v>
      </c>
      <c r="T93" s="121">
        <f t="shared" si="1"/>
        <v>0</v>
      </c>
      <c r="U93" s="121">
        <f t="shared" si="1"/>
        <v>0</v>
      </c>
      <c r="V93" s="121">
        <f t="shared" si="1"/>
        <v>0</v>
      </c>
      <c r="W93" s="121">
        <f t="shared" si="1"/>
        <v>0</v>
      </c>
      <c r="X93" s="121">
        <f t="shared" si="1"/>
        <v>0</v>
      </c>
      <c r="Y93" s="121">
        <f t="shared" si="1"/>
        <v>0</v>
      </c>
      <c r="Z93" s="121">
        <f t="shared" si="1"/>
        <v>0</v>
      </c>
      <c r="AA93" s="121">
        <f t="shared" si="1"/>
        <v>0</v>
      </c>
      <c r="AB93" s="110">
        <f>IF(E93=0,0,(G93/E93*100))</f>
        <v>0</v>
      </c>
      <c r="AC93" s="110">
        <f>IF(F93=0,0,(G93/F93*100))</f>
        <v>0</v>
      </c>
      <c r="AD93" s="110">
        <f>IF(C93=0,0,(G93/C93*100))</f>
        <v>0</v>
      </c>
      <c r="AE93" s="110">
        <f>IF(D93=0,0,(G93/D93*100))</f>
        <v>0</v>
      </c>
    </row>
    <row r="94" spans="1:31" s="102" customFormat="1" ht="23.25" customHeight="1" thickBot="1">
      <c r="A94" s="120" t="s">
        <v>363</v>
      </c>
      <c r="B94" s="109" t="s">
        <v>354</v>
      </c>
      <c r="C94" s="11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3">
        <f>IF(E94=0,0,(G94/E94*100))</f>
        <v>0</v>
      </c>
      <c r="AC94" s="113">
        <f>IF(F94=0,0,(G94/F94*100))</f>
        <v>0</v>
      </c>
      <c r="AD94" s="113">
        <f>IF(C94=0,0,(G94/C94*100))</f>
        <v>0</v>
      </c>
      <c r="AE94" s="113">
        <f>IF(D94=0,0,(G94/D94*100))</f>
        <v>0</v>
      </c>
    </row>
    <row r="95" spans="1:31" s="102" customFormat="1" ht="14.25" customHeight="1" thickBot="1">
      <c r="A95" s="158" t="s">
        <v>360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60"/>
    </row>
    <row r="96" spans="1:31" s="102" customFormat="1" ht="14.25" customHeight="1" thickBot="1">
      <c r="A96" s="161" t="s">
        <v>361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60"/>
    </row>
    <row r="102" spans="1:31" ht="33.75">
      <c r="A102" s="119" t="s">
        <v>362</v>
      </c>
      <c r="B102" s="111" t="s">
        <v>359</v>
      </c>
      <c r="C102" s="112">
        <f>SUM(C103:C104)</f>
        <v>0</v>
      </c>
      <c r="D102" s="112">
        <f aca="true" t="shared" si="2" ref="D102:AA102">SUM(D103:D104)</f>
        <v>0</v>
      </c>
      <c r="E102" s="112">
        <f t="shared" si="2"/>
        <v>0</v>
      </c>
      <c r="F102" s="112">
        <f t="shared" si="2"/>
        <v>0</v>
      </c>
      <c r="G102" s="112">
        <f t="shared" si="2"/>
        <v>0</v>
      </c>
      <c r="H102" s="112">
        <f t="shared" si="2"/>
        <v>0</v>
      </c>
      <c r="I102" s="112">
        <f t="shared" si="2"/>
        <v>0</v>
      </c>
      <c r="J102" s="112">
        <f t="shared" si="2"/>
        <v>0</v>
      </c>
      <c r="K102" s="112">
        <f t="shared" si="2"/>
        <v>0</v>
      </c>
      <c r="L102" s="112">
        <f t="shared" si="2"/>
        <v>0</v>
      </c>
      <c r="M102" s="112">
        <f t="shared" si="2"/>
        <v>0</v>
      </c>
      <c r="N102" s="112">
        <f t="shared" si="2"/>
        <v>0</v>
      </c>
      <c r="O102" s="112">
        <f t="shared" si="2"/>
        <v>0</v>
      </c>
      <c r="P102" s="112">
        <f t="shared" si="2"/>
        <v>0</v>
      </c>
      <c r="Q102" s="112">
        <f t="shared" si="2"/>
        <v>0</v>
      </c>
      <c r="R102" s="112">
        <f t="shared" si="2"/>
        <v>0</v>
      </c>
      <c r="S102" s="112">
        <f t="shared" si="2"/>
        <v>0</v>
      </c>
      <c r="T102" s="112">
        <f t="shared" si="2"/>
        <v>0</v>
      </c>
      <c r="U102" s="112">
        <f t="shared" si="2"/>
        <v>0</v>
      </c>
      <c r="V102" s="112">
        <f t="shared" si="2"/>
        <v>0</v>
      </c>
      <c r="W102" s="112">
        <f t="shared" si="2"/>
        <v>0</v>
      </c>
      <c r="X102" s="112">
        <f t="shared" si="2"/>
        <v>0</v>
      </c>
      <c r="Y102" s="112">
        <f t="shared" si="2"/>
        <v>0</v>
      </c>
      <c r="Z102" s="112">
        <f t="shared" si="2"/>
        <v>0</v>
      </c>
      <c r="AA102" s="112">
        <f t="shared" si="2"/>
        <v>0</v>
      </c>
      <c r="AB102" s="110">
        <f>IF(E102=0,0,(G102/E102*100))</f>
        <v>0</v>
      </c>
      <c r="AC102" s="110">
        <f>IF(F102=0,0,(H102/F102*100))</f>
        <v>0</v>
      </c>
      <c r="AD102" s="110">
        <f>IF(G102=0,0,(I102/G102*100))</f>
        <v>0</v>
      </c>
      <c r="AE102" s="110">
        <f>IF(H102=0,0,(J102/H102*100))</f>
        <v>0</v>
      </c>
    </row>
    <row r="103" spans="1:31" ht="12" thickBot="1">
      <c r="A103" s="120" t="s">
        <v>363</v>
      </c>
      <c r="B103" s="109" t="s">
        <v>354</v>
      </c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3">
        <f>IF(E103=0,0,(G103/E103*100))</f>
        <v>0</v>
      </c>
      <c r="AC103" s="113">
        <f>IF(F103=0,0,(G103/F103*100))</f>
        <v>0</v>
      </c>
      <c r="AD103" s="113">
        <f>IF(C103=0,0,(G103/C103*100))</f>
        <v>0</v>
      </c>
      <c r="AE103" s="113">
        <f>IF(D103=0,0,(G103/D103*100))</f>
        <v>0</v>
      </c>
    </row>
    <row r="104" spans="1:31" s="57" customFormat="1" ht="15.75" thickBot="1">
      <c r="A104" s="158" t="s">
        <v>360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60"/>
    </row>
    <row r="108" spans="1:31" s="1" customFormat="1" ht="11.25">
      <c r="A108" s="119" t="s">
        <v>363</v>
      </c>
      <c r="B108" s="116" t="s">
        <v>354</v>
      </c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0">
        <f>IF(E108=0,0,(G108/E108*100))</f>
        <v>0</v>
      </c>
      <c r="AC108" s="110">
        <f>IF(F108=0,0,(G108/F108*100))</f>
        <v>0</v>
      </c>
      <c r="AD108" s="110">
        <f>IF(C108=0,0,(G108/C108*100))</f>
        <v>0</v>
      </c>
      <c r="AE108" s="110">
        <f>IF(D108=0,0,(G108/D108*100))</f>
        <v>0</v>
      </c>
    </row>
  </sheetData>
  <sheetProtection formatColumns="0" formatRows="0"/>
  <mergeCells count="3">
    <mergeCell ref="A104:AE104"/>
    <mergeCell ref="A95:AE95"/>
    <mergeCell ref="A96:AE96"/>
  </mergeCells>
  <dataValidations count="1">
    <dataValidation type="decimal" allowBlank="1" showInputMessage="1" showErrorMessage="1" sqref="C94:AA94 C103:AA103 C108:AA108">
      <formula1>-10000000000000000</formula1>
      <formula2>10000000000000000</formula2>
    </dataValidation>
  </dataValidations>
  <hyperlinks>
    <hyperlink ref="A95:AE95" location="TEHSHEET!A1" display="Добавить работы по проекту"/>
    <hyperlink ref="A96:AE96" location="TEHSHEET!A1" display="Добавить инвестиционный проект"/>
    <hyperlink ref="A104:AE104" location="TEHSHEET!A1" display="Добавить работы по проекту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тарифов на услуги по передаче электрической энергии</dc:title>
  <dc:subject>Расчет тарифов на услуги по передаче электрической энергии</dc:subject>
  <dc:creator>--</dc:creator>
  <cp:keywords/>
  <dc:description/>
  <cp:lastModifiedBy>NovikovaPV</cp:lastModifiedBy>
  <cp:lastPrinted>2014-05-12T05:18:10Z</cp:lastPrinted>
  <dcterms:created xsi:type="dcterms:W3CDTF">2004-05-21T07:18:45Z</dcterms:created>
  <dcterms:modified xsi:type="dcterms:W3CDTF">2014-05-13T04:44:52Z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TSET.NET.2009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